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95" tabRatio="786" activeTab="5"/>
  </bookViews>
  <sheets>
    <sheet name="Vejledning" sheetId="1" r:id="rId1"/>
    <sheet name="Holdanmeldelse Net" sheetId="2" r:id="rId2"/>
    <sheet name="Holdanmeldelse" sheetId="3" r:id="rId3"/>
    <sheet name="Teknisk kontrolskema" sheetId="4" r:id="rId4"/>
    <sheet name="Stævneledererklæring" sheetId="5" r:id="rId5"/>
    <sheet name="Publikum" sheetId="6" r:id="rId6"/>
    <sheet name="Tidtager" sheetId="7" r:id="rId7"/>
    <sheet name="Import" sheetId="8" state="hidden" r:id="rId8"/>
  </sheets>
  <externalReferences>
    <externalReference r:id="rId11"/>
  </externalReferences>
  <definedNames>
    <definedName name="Blå_1A">'Tidtager'!$I$17:$AN$17</definedName>
    <definedName name="Blå_2A">'Tidtager'!$I$18:$AN$18</definedName>
    <definedName name="Blå_3A">'Tidtager'!$I$19:$AN$19</definedName>
    <definedName name="Blå_4A">'Tidtager'!$I$20:$AN$20</definedName>
    <definedName name="Blå_5A">'Tidtager'!#REF!</definedName>
    <definedName name="Div1_50">'[1]Deltagere'!$A$1:$G$9</definedName>
    <definedName name="Div1_500">'[1]Deltagere'!$A$101:$G$109</definedName>
    <definedName name="Div1_80">'[1]Deltagere'!$A$54:$G$62</definedName>
    <definedName name="Div2_50">'[1]Deltagere'!$A$12:$G$20</definedName>
    <definedName name="Div2_500">'[1]Deltagere'!$A$112:$G$122</definedName>
    <definedName name="Div2_80">'[1]Deltagere'!$A$65:$G$73</definedName>
    <definedName name="Div3_50">'[1]Deltagere'!$A$23:$G$31</definedName>
    <definedName name="Div3_80">'[1]Deltagere'!$A$76:$G$84</definedName>
    <definedName name="Div4_50">'[1]Deltagere'!$A$34:$G$46</definedName>
    <definedName name="DIV4_80">'[1]Deltagere'!$A$87:$G$95</definedName>
    <definedName name="Dommere">'[1]Dommere'!$A$1:$K$39</definedName>
    <definedName name="Dommerkm">'[1]Dommerkm'!$A$5:$O$794</definedName>
    <definedName name="DSL_500">'[1]Deltagere'!$A$125:$G$132</definedName>
    <definedName name="Gul_1A">'Tidtager'!$I$33:$AN$33</definedName>
    <definedName name="Gul_2A">'Tidtager'!$I$34:$AN$34</definedName>
    <definedName name="Gul_3A">'Tidtager'!$I$35:$AN$35</definedName>
    <definedName name="Gul_4A">'Tidtager'!$I$36:$AN$36</definedName>
    <definedName name="Gul_5A">'Tidtager'!#REF!</definedName>
    <definedName name="Holdledere">#REF!</definedName>
    <definedName name="Hvid_1A">'Tidtager'!$I$25:$AN$25</definedName>
    <definedName name="Hvid_2A">'Tidtager'!$I$26:$AN$26</definedName>
    <definedName name="Hvid_3A">'Tidtager'!$I$27:$AN$27</definedName>
    <definedName name="Hvid_4A">'Tidtager'!$I$28:$AN$28</definedName>
    <definedName name="Hvid_5A">'Tidtager'!#REF!</definedName>
    <definedName name="Kørere">#REF!</definedName>
    <definedName name="Løbsafgift">'[1]Løbsafgift'!$A$1:$D$11</definedName>
    <definedName name="matcher">#REF!</definedName>
    <definedName name="Matchnr.">#REF!</definedName>
    <definedName name="Old_boys">'[1]Deltagere'!$A$135:$G$142</definedName>
    <definedName name="Rød_1A">'Tidtager'!$I$9:$AN$9</definedName>
    <definedName name="Rød_2A">'Tidtager'!$I$10:$AN$10</definedName>
    <definedName name="Rød_3A">'Tidtager'!$I$11:$AN$11</definedName>
    <definedName name="Rød_4A">'Tidtager'!$I$12:$AN$12</definedName>
    <definedName name="Rød_5A">'Tidtager'!#REF!</definedName>
    <definedName name="_xlnm.Print_Area" localSheetId="2">'Holdanmeldelse'!$A$1:$T$23</definedName>
    <definedName name="_xlnm.Print_Area" localSheetId="5">'Publikum'!$A$1:$AY$41</definedName>
    <definedName name="_xlnm.Print_Area" localSheetId="3">'Teknisk kontrolskema'!$A$1:$T$47</definedName>
    <definedName name="_xlnm.Print_Area" localSheetId="6">'Tidtager'!$A$2:$BL$45</definedName>
    <definedName name="_xlnm.Print_Area" localSheetId="0">'Vejledning'!$A$1:$O$29</definedName>
  </definedNames>
  <calcPr fullCalcOnLoad="1"/>
</workbook>
</file>

<file path=xl/sharedStrings.xml><?xml version="1.0" encoding="utf-8"?>
<sst xmlns="http://schemas.openxmlformats.org/spreadsheetml/2006/main" count="627" uniqueCount="186">
  <si>
    <t>sksk</t>
  </si>
  <si>
    <t>Holdanmeldelserne er nøglen til at få denne skabelon til at fungere korrekt.</t>
  </si>
  <si>
    <t>Trin 1:</t>
  </si>
  <si>
    <t>Gemmer skabelonen under nyt filnavn, f. eks match nr. på disken</t>
  </si>
  <si>
    <t>Alle øvrige faneblade er nu blevet udfyldt automatisk</t>
  </si>
  <si>
    <t>Teknisk kontrolskemaet:</t>
  </si>
  <si>
    <t>Vælg fanebladet. Skemaet er klar til teknisk kontrol påført kørernes navne og licensnumre.</t>
  </si>
  <si>
    <t>Udskriv det og giv det til den tekniske kontrolchef.</t>
  </si>
  <si>
    <t>Stævneledererklæring:</t>
  </si>
  <si>
    <t>Fanebladet kan enten udfyldes af stævnelederen på pc og udskrives eller udskrives og udfyldes manuelt.</t>
  </si>
  <si>
    <t>Såfremt det er komplet udfyldt på pc og gemt, behøver dommeren ikke at indsende det med dommerrapporten</t>
  </si>
  <si>
    <t>da det automatisk medfølger den færdige skabelon ved indsendelse efter stævnet.</t>
  </si>
  <si>
    <t>Publikumskema:</t>
  </si>
  <si>
    <t>Fanebladet er beregnet til holdene og salg til publikum og kan printes ud til sort/hvid kopiering og telefax</t>
  </si>
  <si>
    <t>Tidtagerskema:</t>
  </si>
  <si>
    <t>Fanebladet anvendes af tidtageren . Her indtastes heat for heat kørernes point eller</t>
  </si>
  <si>
    <t>den bogstavbetegnelse dommeren angiver. Skemaet udregner automatisk kørernes og holdenes pointstilling og tæller hver kørers antal</t>
  </si>
  <si>
    <t>kørte heat sammen.  De celler, der ikke kan skrives i, er skrivebeskyttede, og meddeler det ved fejl.</t>
  </si>
  <si>
    <t>Efter sidste heat er sammentællingen klar med holdenes og kørernes totale heatpoint, kørernes antal kørte heat og slutstillingen.</t>
  </si>
  <si>
    <t>Når dommerens og tidtageren navne og licensnumre er påført er skemaet klar til udskrivning. Husk at gemme skemaet flere gange undervejs.</t>
  </si>
  <si>
    <t>Den bedsteoversigt på skærmen opnås ved at vælge Vis i værktøjslinien og Fuld skærm</t>
  </si>
  <si>
    <t>Match Nr:</t>
  </si>
  <si>
    <t>Klasse:</t>
  </si>
  <si>
    <t>Hold</t>
  </si>
  <si>
    <t>Klub</t>
  </si>
  <si>
    <t>R</t>
  </si>
  <si>
    <t xml:space="preserve">Bane: </t>
  </si>
  <si>
    <t>B</t>
  </si>
  <si>
    <t>H</t>
  </si>
  <si>
    <t>Dato:</t>
  </si>
  <si>
    <t>Kl:</t>
  </si>
  <si>
    <t>G</t>
  </si>
  <si>
    <t xml:space="preserve">               Rød</t>
  </si>
  <si>
    <t>Kørernavn</t>
  </si>
  <si>
    <t>Gæst</t>
  </si>
  <si>
    <t>Kører</t>
  </si>
  <si>
    <t>Holdsæt-ningsværdi</t>
  </si>
  <si>
    <t xml:space="preserve">               Blå</t>
  </si>
  <si>
    <t>DTC Nr.</t>
  </si>
  <si>
    <t>sæt X</t>
  </si>
  <si>
    <t>for</t>
  </si>
  <si>
    <t/>
  </si>
  <si>
    <t>Licens</t>
  </si>
  <si>
    <t>Holdleder</t>
  </si>
  <si>
    <t xml:space="preserve">               Hvid</t>
  </si>
  <si>
    <t xml:space="preserve">              Gul</t>
  </si>
  <si>
    <t xml:space="preserve">Teknisk kontrolskema hold DT </t>
  </si>
  <si>
    <t>Match:</t>
  </si>
  <si>
    <t>DTC</t>
  </si>
  <si>
    <t>Styr og</t>
  </si>
  <si>
    <t>Tændings-</t>
  </si>
  <si>
    <t>Fælg og</t>
  </si>
  <si>
    <t>Udstødn.rør</t>
  </si>
  <si>
    <t>Kædeskærm</t>
  </si>
  <si>
    <t>Hjelm og</t>
  </si>
  <si>
    <t>dirt deflector</t>
  </si>
  <si>
    <t>Nr.</t>
  </si>
  <si>
    <t xml:space="preserve"> </t>
  </si>
  <si>
    <t>MC:</t>
  </si>
  <si>
    <t>Motormrk.</t>
  </si>
  <si>
    <t>Forgaffel</t>
  </si>
  <si>
    <t>afbryder.</t>
  </si>
  <si>
    <t>Stel</t>
  </si>
  <si>
    <t>Eger</t>
  </si>
  <si>
    <t>&amp; lyddæmper</t>
  </si>
  <si>
    <t>For &amp; bag</t>
  </si>
  <si>
    <t>Bagdæk</t>
  </si>
  <si>
    <t>Køredragt</t>
  </si>
  <si>
    <t>kun 500 cc.</t>
  </si>
  <si>
    <t>Bemærkning:</t>
  </si>
  <si>
    <t xml:space="preserve">            Rød</t>
  </si>
  <si>
    <t>Rød holdleder</t>
  </si>
  <si>
    <t xml:space="preserve">            Blå</t>
  </si>
  <si>
    <t>Blå holdleder</t>
  </si>
  <si>
    <t xml:space="preserve">            Hvid</t>
  </si>
  <si>
    <t>Hvid holdleder</t>
  </si>
  <si>
    <t xml:space="preserve">            Gul</t>
  </si>
  <si>
    <t>Gul holdleder</t>
  </si>
  <si>
    <t>Erklæring:</t>
  </si>
  <si>
    <t>Undertegnede tekniske kontrolchef erklærer, at kørernes licenser, maskiner og udstyr er i forskriftsmæssig stand.</t>
  </si>
  <si>
    <t>Teknisk kontrolchef:</t>
  </si>
  <si>
    <t>Lic.nr:</t>
  </si>
  <si>
    <t>Stævneleder erklæring</t>
  </si>
  <si>
    <t>Match nr.:</t>
  </si>
  <si>
    <t>Kl.:</t>
  </si>
  <si>
    <t>Arrangør:</t>
  </si>
  <si>
    <t>Officials:</t>
  </si>
  <si>
    <t>Licens:</t>
  </si>
  <si>
    <t>Navn:</t>
  </si>
  <si>
    <t>Klub:</t>
  </si>
  <si>
    <t>Stævneleder:</t>
  </si>
  <si>
    <t>Stævneleder ass:</t>
  </si>
  <si>
    <t>Tekn. kontrolchef:</t>
  </si>
  <si>
    <t>Teknisk kontrol ass.1:</t>
  </si>
  <si>
    <t>Teknisk kontrol ass.2:</t>
  </si>
  <si>
    <t>Miljøansvarlig official:</t>
  </si>
  <si>
    <t>Tidtagerchef:</t>
  </si>
  <si>
    <t>Tidtager assistent:</t>
  </si>
  <si>
    <t>Ryttergårdschef:</t>
  </si>
  <si>
    <t>Startmaster:</t>
  </si>
  <si>
    <t>Start assistent:</t>
  </si>
  <si>
    <t>Banechef:</t>
  </si>
  <si>
    <t>Flagofficial 1:</t>
  </si>
  <si>
    <t>Flagofficial 2:</t>
  </si>
  <si>
    <t>Flagofficial 3:</t>
  </si>
  <si>
    <t>Flagofficial 4:</t>
  </si>
  <si>
    <t>Flagofficial 5:</t>
  </si>
  <si>
    <t>Flagofficial 6:</t>
  </si>
  <si>
    <t>Øvrige officials:</t>
  </si>
  <si>
    <t>Speaker:</t>
  </si>
  <si>
    <t>Stævnelæge</t>
  </si>
  <si>
    <t>Ambulancetjeneste</t>
  </si>
  <si>
    <t>Samarittervagt:</t>
  </si>
  <si>
    <t>Undertegnede stævneleder erklærer, at ovennævnte officials har gyldig licens, og at</t>
  </si>
  <si>
    <t>banen er i forskriftsmæssig stand.</t>
  </si>
  <si>
    <t>Signatur:</t>
  </si>
  <si>
    <t>S1.04</t>
  </si>
  <si>
    <t>Danmarksturneringen i Speedway</t>
  </si>
  <si>
    <t>F = Fald</t>
  </si>
  <si>
    <t>d= Diskvalificeret</t>
  </si>
  <si>
    <t>M=Diskvalificeret for 2min. Reglen</t>
  </si>
  <si>
    <t>Pointgivning: 3-2-1-0</t>
  </si>
  <si>
    <t>R= Udgået af heat (Retired)</t>
  </si>
  <si>
    <t>NS= Ikke started (Not Started)</t>
  </si>
  <si>
    <t xml:space="preserve">             Rød</t>
  </si>
  <si>
    <t>Pt.</t>
  </si>
  <si>
    <t>Heat</t>
  </si>
  <si>
    <t xml:space="preserve">  </t>
  </si>
  <si>
    <t>Placering</t>
  </si>
  <si>
    <t>Match</t>
  </si>
  <si>
    <t>Points</t>
  </si>
  <si>
    <t>point</t>
  </si>
  <si>
    <t xml:space="preserve">             Blå</t>
  </si>
  <si>
    <t xml:space="preserve">             Hvid</t>
  </si>
  <si>
    <t xml:space="preserve">             Gul</t>
  </si>
  <si>
    <t>Vindertid</t>
  </si>
  <si>
    <t>DMU Dommer:</t>
  </si>
  <si>
    <t>Tidtager:</t>
  </si>
  <si>
    <t>Holdlederne:</t>
  </si>
  <si>
    <t>Rød</t>
  </si>
  <si>
    <t>Blå</t>
  </si>
  <si>
    <t>Hvid</t>
  </si>
  <si>
    <t>Gul</t>
  </si>
  <si>
    <t>F</t>
  </si>
  <si>
    <t>D</t>
  </si>
  <si>
    <t>M</t>
  </si>
  <si>
    <t>NS</t>
  </si>
  <si>
    <t>Fradrag</t>
  </si>
  <si>
    <t>Antal heat</t>
  </si>
  <si>
    <t>1. start kl.</t>
  </si>
  <si>
    <t>Slut kl.</t>
  </si>
  <si>
    <t>Matchpoint</t>
  </si>
  <si>
    <t>Matchnummer</t>
  </si>
  <si>
    <t>Navn</t>
  </si>
  <si>
    <t>Dato</t>
  </si>
  <si>
    <t>Tidspunkt</t>
  </si>
  <si>
    <t>Bane</t>
  </si>
  <si>
    <t>Hold 1, holdnavn</t>
  </si>
  <si>
    <t>Hold 1, klub</t>
  </si>
  <si>
    <t>Hold 1, klasse</t>
  </si>
  <si>
    <t>Hold 1, division</t>
  </si>
  <si>
    <t>Hold 1, holdleder</t>
  </si>
  <si>
    <t>Kørernummer</t>
  </si>
  <si>
    <t>Hold 2, holdnavn</t>
  </si>
  <si>
    <t>Hold 2, klub</t>
  </si>
  <si>
    <t>Hold 2, klasse</t>
  </si>
  <si>
    <t>Hold 2, division</t>
  </si>
  <si>
    <t>Hold 2, holdleder</t>
  </si>
  <si>
    <t>Hold 3, holdnavn</t>
  </si>
  <si>
    <t>Hold 3, klub</t>
  </si>
  <si>
    <t>Hold 3, klasse</t>
  </si>
  <si>
    <t>Hold 3, division</t>
  </si>
  <si>
    <t>Hold 3, holdleder</t>
  </si>
  <si>
    <t>Hold 4, holdnavn</t>
  </si>
  <si>
    <t>Hold 4, klub</t>
  </si>
  <si>
    <t>Hold 4, klasse</t>
  </si>
  <si>
    <t>Hold 4, division</t>
  </si>
  <si>
    <t>Hold 4, holdleder</t>
  </si>
  <si>
    <t>Forekommer der ændringer på dagen skal de fortages på fanebladet Net holdanmelselse</t>
  </si>
  <si>
    <t>Heat 1 - 20</t>
  </si>
  <si>
    <t>Vælg fanearket Holdanmeld Net. Kopier navnerne fra holdanmeldelsen i DT systemet og sæt ind.</t>
  </si>
  <si>
    <t>Blanket S4.37</t>
  </si>
  <si>
    <t>S= skadet før omkørsel</t>
  </si>
  <si>
    <t>S=Skadet før omkørsel</t>
  </si>
  <si>
    <t>Match point</t>
  </si>
  <si>
    <t>Vejledning for heatskema skabelon S4. 37 Danmarksturneringen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</si>
</sst>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\-##\-##"/>
    <numFmt numFmtId="165" formatCode="hh:mm;@"/>
    <numFmt numFmtId="166" formatCode="dd/mm/yy;@"/>
    <numFmt numFmtId="167" formatCode="&quot;Ja&quot;;&quot;Ja&quot;;&quot;Nej&quot;"/>
    <numFmt numFmtId="168" formatCode="&quot;Sandt&quot;;&quot;Sandt&quot;;&quot;Falsk&quot;"/>
    <numFmt numFmtId="169" formatCode="&quot;Til&quot;;&quot;Til&quot;;&quot;Fra&quot;"/>
    <numFmt numFmtId="170" formatCode="[$€-2]\ #.##000_);[Red]\([$€-2]\ #.##000\)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vertAlign val="superscript"/>
      <sz val="2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 Narrow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b/>
      <sz val="72"/>
      <color indexed="55"/>
      <name val="Arial Narrow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 Narrow"/>
      <family val="2"/>
    </font>
    <font>
      <b/>
      <sz val="18"/>
      <name val="Arial"/>
      <family val="2"/>
    </font>
    <font>
      <b/>
      <sz val="60"/>
      <color indexed="55"/>
      <name val="Arial Narrow"/>
      <family val="2"/>
    </font>
    <font>
      <b/>
      <sz val="9"/>
      <name val="Geneva"/>
      <family val="0"/>
    </font>
    <font>
      <b/>
      <sz val="9"/>
      <name val="Arial"/>
      <family val="2"/>
    </font>
    <font>
      <b/>
      <sz val="16"/>
      <name val="Arial Narrow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 Narrow"/>
      <family val="2"/>
    </font>
    <font>
      <sz val="24"/>
      <color indexed="55"/>
      <name val="Arial"/>
      <family val="2"/>
    </font>
    <font>
      <b/>
      <vertAlign val="superscript"/>
      <sz val="12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3" fillId="20" borderId="1" applyNumberFormat="0" applyFont="0" applyAlignment="0" applyProtection="0"/>
    <xf numFmtId="0" fontId="56" fillId="21" borderId="2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3" applyNumberFormat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9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2" fontId="12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19" fillId="33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18" fillId="33" borderId="12" xfId="0" applyNumberFormat="1" applyFont="1" applyFill="1" applyBorder="1" applyAlignment="1">
      <alignment/>
    </xf>
    <xf numFmtId="14" fontId="18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22" fillId="33" borderId="0" xfId="0" applyFont="1" applyFill="1" applyBorder="1" applyAlignment="1">
      <alignment horizontal="center" textRotation="90"/>
    </xf>
    <xf numFmtId="0" fontId="4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left"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6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24" fillId="33" borderId="24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24" fillId="33" borderId="3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6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24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3" fillId="33" borderId="0" xfId="0" applyFont="1" applyFill="1" applyBorder="1" applyAlignment="1">
      <alignment horizontal="center" textRotation="90"/>
    </xf>
    <xf numFmtId="0" fontId="18" fillId="33" borderId="39" xfId="0" applyFont="1" applyFill="1" applyBorder="1" applyAlignment="1">
      <alignment horizontal="center"/>
    </xf>
    <xf numFmtId="0" fontId="7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6" fillId="33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4" fillId="33" borderId="39" xfId="0" applyFont="1" applyFill="1" applyBorder="1" applyAlignment="1">
      <alignment/>
    </xf>
    <xf numFmtId="0" fontId="24" fillId="33" borderId="24" xfId="0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textRotation="90"/>
    </xf>
    <xf numFmtId="0" fontId="18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9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24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0" fillId="33" borderId="47" xfId="0" applyFill="1" applyBorder="1" applyAlignment="1" applyProtection="1">
      <alignment/>
      <protection/>
    </xf>
    <xf numFmtId="0" fontId="4" fillId="0" borderId="48" xfId="0" applyFont="1" applyBorder="1" applyAlignment="1" applyProtection="1">
      <alignment horizontal="center"/>
      <protection/>
    </xf>
    <xf numFmtId="1" fontId="30" fillId="0" borderId="44" xfId="0" applyNumberFormat="1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17" fillId="34" borderId="45" xfId="0" applyFont="1" applyFill="1" applyBorder="1" applyAlignment="1" applyProtection="1">
      <alignment horizontal="right"/>
      <protection/>
    </xf>
    <xf numFmtId="0" fontId="19" fillId="34" borderId="50" xfId="0" applyFont="1" applyFill="1" applyBorder="1" applyAlignment="1" applyProtection="1">
      <alignment/>
      <protection/>
    </xf>
    <xf numFmtId="0" fontId="17" fillId="0" borderId="51" xfId="0" applyFont="1" applyBorder="1" applyAlignment="1" applyProtection="1">
      <alignment horizontal="right"/>
      <protection/>
    </xf>
    <xf numFmtId="0" fontId="19" fillId="0" borderId="52" xfId="0" applyFont="1" applyBorder="1" applyAlignment="1" applyProtection="1">
      <alignment vertical="top"/>
      <protection/>
    </xf>
    <xf numFmtId="0" fontId="19" fillId="34" borderId="0" xfId="0" applyFont="1" applyFill="1" applyBorder="1" applyAlignment="1" applyProtection="1">
      <alignment vertical="top"/>
      <protection/>
    </xf>
    <xf numFmtId="0" fontId="19" fillId="34" borderId="49" xfId="0" applyFont="1" applyFill="1" applyBorder="1" applyAlignment="1" applyProtection="1">
      <alignment/>
      <protection/>
    </xf>
    <xf numFmtId="0" fontId="19" fillId="0" borderId="51" xfId="0" applyFont="1" applyFill="1" applyBorder="1" applyAlignment="1" applyProtection="1">
      <alignment/>
      <protection/>
    </xf>
    <xf numFmtId="0" fontId="19" fillId="0" borderId="52" xfId="0" applyFont="1" applyFill="1" applyBorder="1" applyAlignment="1" applyProtection="1">
      <alignment/>
      <protection/>
    </xf>
    <xf numFmtId="0" fontId="17" fillId="34" borderId="49" xfId="0" applyFont="1" applyFill="1" applyBorder="1" applyAlignment="1" applyProtection="1">
      <alignment horizontal="right"/>
      <protection/>
    </xf>
    <xf numFmtId="0" fontId="3" fillId="0" borderId="53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33" borderId="55" xfId="0" applyFill="1" applyBorder="1" applyAlignment="1" applyProtection="1">
      <alignment/>
      <protection/>
    </xf>
    <xf numFmtId="0" fontId="4" fillId="33" borderId="56" xfId="0" applyFont="1" applyFill="1" applyBorder="1" applyAlignment="1" applyProtection="1">
      <alignment horizontal="right"/>
      <protection/>
    </xf>
    <xf numFmtId="0" fontId="0" fillId="33" borderId="56" xfId="0" applyFill="1" applyBorder="1" applyAlignment="1" applyProtection="1">
      <alignment/>
      <protection/>
    </xf>
    <xf numFmtId="0" fontId="17" fillId="34" borderId="57" xfId="0" applyFont="1" applyFill="1" applyBorder="1" applyAlignment="1" applyProtection="1">
      <alignment horizontal="right"/>
      <protection/>
    </xf>
    <xf numFmtId="0" fontId="19" fillId="34" borderId="56" xfId="0" applyFont="1" applyFill="1" applyBorder="1" applyAlignment="1" applyProtection="1">
      <alignment/>
      <protection/>
    </xf>
    <xf numFmtId="0" fontId="19" fillId="34" borderId="58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7" fillId="0" borderId="51" xfId="0" applyFont="1" applyFill="1" applyBorder="1" applyAlignment="1" applyProtection="1">
      <alignment horizontal="right"/>
      <protection/>
    </xf>
    <xf numFmtId="0" fontId="17" fillId="34" borderId="0" xfId="0" applyFont="1" applyFill="1" applyBorder="1" applyAlignment="1" applyProtection="1">
      <alignment horizontal="right"/>
      <protection/>
    </xf>
    <xf numFmtId="0" fontId="17" fillId="34" borderId="25" xfId="0" applyFont="1" applyFill="1" applyBorder="1" applyAlignment="1" applyProtection="1">
      <alignment horizontal="right"/>
      <protection/>
    </xf>
    <xf numFmtId="0" fontId="19" fillId="34" borderId="59" xfId="0" applyFont="1" applyFill="1" applyBorder="1" applyAlignment="1" applyProtection="1">
      <alignment vertical="top"/>
      <protection/>
    </xf>
    <xf numFmtId="0" fontId="3" fillId="0" borderId="60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0" fontId="19" fillId="34" borderId="46" xfId="0" applyFont="1" applyFill="1" applyBorder="1" applyAlignment="1" applyProtection="1">
      <alignment vertical="top"/>
      <protection/>
    </xf>
    <xf numFmtId="0" fontId="19" fillId="34" borderId="61" xfId="0" applyFont="1" applyFill="1" applyBorder="1" applyAlignment="1" applyProtection="1">
      <alignment vertical="top"/>
      <protection/>
    </xf>
    <xf numFmtId="0" fontId="3" fillId="0" borderId="32" xfId="0" applyFont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13" fillId="34" borderId="63" xfId="0" applyFont="1" applyFill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31" fillId="0" borderId="14" xfId="0" applyFont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7" fillId="0" borderId="64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textRotation="90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17" fillId="34" borderId="65" xfId="0" applyFont="1" applyFill="1" applyBorder="1" applyAlignment="1" applyProtection="1">
      <alignment horizontal="right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/>
      <protection/>
    </xf>
    <xf numFmtId="0" fontId="17" fillId="34" borderId="12" xfId="0" applyFont="1" applyFill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17" fillId="0" borderId="51" xfId="0" applyFont="1" applyBorder="1" applyAlignment="1" applyProtection="1">
      <alignment/>
      <protection/>
    </xf>
    <xf numFmtId="0" fontId="32" fillId="0" borderId="18" xfId="0" applyFont="1" applyBorder="1" applyAlignment="1" applyProtection="1">
      <alignment/>
      <protection/>
    </xf>
    <xf numFmtId="1" fontId="30" fillId="0" borderId="45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3" fillId="33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5" borderId="45" xfId="0" applyFont="1" applyFill="1" applyBorder="1" applyAlignment="1" applyProtection="1">
      <alignment/>
      <protection locked="0"/>
    </xf>
    <xf numFmtId="0" fontId="4" fillId="35" borderId="49" xfId="0" applyFont="1" applyFill="1" applyBorder="1" applyAlignment="1" applyProtection="1">
      <alignment/>
      <protection locked="0"/>
    </xf>
    <xf numFmtId="0" fontId="0" fillId="35" borderId="49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5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46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36" borderId="44" xfId="0" applyFill="1" applyBorder="1" applyAlignment="1">
      <alignment/>
    </xf>
    <xf numFmtId="0" fontId="0" fillId="36" borderId="44" xfId="0" applyFill="1" applyBorder="1" applyAlignment="1">
      <alignment horizontal="right"/>
    </xf>
    <xf numFmtId="0" fontId="0" fillId="0" borderId="44" xfId="0" applyBorder="1" applyAlignment="1">
      <alignment/>
    </xf>
    <xf numFmtId="0" fontId="4" fillId="0" borderId="49" xfId="0" applyFont="1" applyBorder="1" applyAlignment="1" applyProtection="1">
      <alignment horizontal="center"/>
      <protection locked="0"/>
    </xf>
    <xf numFmtId="0" fontId="34" fillId="34" borderId="45" xfId="0" applyNumberFormat="1" applyFont="1" applyFill="1" applyBorder="1" applyAlignment="1" applyProtection="1">
      <alignment horizontal="right"/>
      <protection locked="0"/>
    </xf>
    <xf numFmtId="0" fontId="19" fillId="34" borderId="50" xfId="0" applyNumberFormat="1" applyFont="1" applyFill="1" applyBorder="1" applyAlignment="1" applyProtection="1">
      <alignment/>
      <protection/>
    </xf>
    <xf numFmtId="0" fontId="34" fillId="0" borderId="51" xfId="0" applyNumberFormat="1" applyFont="1" applyBorder="1" applyAlignment="1" applyProtection="1">
      <alignment horizontal="right"/>
      <protection locked="0"/>
    </xf>
    <xf numFmtId="0" fontId="19" fillId="0" borderId="52" xfId="0" applyNumberFormat="1" applyFont="1" applyBorder="1" applyAlignment="1" applyProtection="1">
      <alignment vertical="top"/>
      <protection/>
    </xf>
    <xf numFmtId="0" fontId="19" fillId="34" borderId="49" xfId="0" applyNumberFormat="1" applyFont="1" applyFill="1" applyBorder="1" applyAlignment="1" applyProtection="1">
      <alignment/>
      <protection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55" xfId="0" applyBorder="1" applyAlignment="1">
      <alignment/>
    </xf>
    <xf numFmtId="0" fontId="19" fillId="0" borderId="52" xfId="0" applyNumberFormat="1" applyFont="1" applyBorder="1" applyAlignment="1">
      <alignment vertical="top"/>
    </xf>
    <xf numFmtId="0" fontId="4" fillId="0" borderId="56" xfId="0" applyFont="1" applyBorder="1" applyAlignment="1">
      <alignment horizontal="right"/>
    </xf>
    <xf numFmtId="0" fontId="0" fillId="0" borderId="56" xfId="0" applyBorder="1" applyAlignment="1">
      <alignment/>
    </xf>
    <xf numFmtId="0" fontId="34" fillId="34" borderId="57" xfId="0" applyNumberFormat="1" applyFont="1" applyFill="1" applyBorder="1" applyAlignment="1" applyProtection="1">
      <alignment horizontal="right"/>
      <protection locked="0"/>
    </xf>
    <xf numFmtId="0" fontId="19" fillId="34" borderId="58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/>
      <protection/>
    </xf>
    <xf numFmtId="0" fontId="34" fillId="0" borderId="51" xfId="0" applyNumberFormat="1" applyFont="1" applyFill="1" applyBorder="1" applyAlignment="1" applyProtection="1">
      <alignment horizontal="right"/>
      <protection locked="0"/>
    </xf>
    <xf numFmtId="0" fontId="19" fillId="0" borderId="52" xfId="0" applyNumberFormat="1" applyFont="1" applyFill="1" applyBorder="1" applyAlignment="1" applyProtection="1">
      <alignment/>
      <protection/>
    </xf>
    <xf numFmtId="0" fontId="34" fillId="0" borderId="51" xfId="0" applyNumberFormat="1" applyFont="1" applyFill="1" applyBorder="1" applyAlignment="1" applyProtection="1">
      <alignment/>
      <protection locked="0"/>
    </xf>
    <xf numFmtId="0" fontId="34" fillId="34" borderId="25" xfId="0" applyNumberFormat="1" applyFont="1" applyFill="1" applyBorder="1" applyAlignment="1" applyProtection="1">
      <alignment horizontal="right"/>
      <protection locked="0"/>
    </xf>
    <xf numFmtId="0" fontId="19" fillId="34" borderId="59" xfId="0" applyNumberFormat="1" applyFont="1" applyFill="1" applyBorder="1" applyAlignment="1" applyProtection="1">
      <alignment vertical="top"/>
      <protection/>
    </xf>
    <xf numFmtId="0" fontId="34" fillId="34" borderId="49" xfId="0" applyNumberFormat="1" applyFont="1" applyFill="1" applyBorder="1" applyAlignment="1" applyProtection="1">
      <alignment horizontal="right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/>
      <protection locked="0"/>
    </xf>
    <xf numFmtId="0" fontId="31" fillId="0" borderId="14" xfId="0" applyFont="1" applyBorder="1" applyAlignment="1">
      <alignment/>
    </xf>
    <xf numFmtId="0" fontId="17" fillId="0" borderId="64" xfId="0" applyFont="1" applyBorder="1" applyAlignment="1" applyProtection="1">
      <alignment horizontal="center"/>
      <protection locked="0"/>
    </xf>
    <xf numFmtId="0" fontId="3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4" fillId="0" borderId="51" xfId="0" applyFont="1" applyBorder="1" applyAlignment="1" applyProtection="1">
      <alignment horizontal="right"/>
      <protection locked="0"/>
    </xf>
    <xf numFmtId="0" fontId="34" fillId="34" borderId="45" xfId="0" applyFont="1" applyFill="1" applyBorder="1" applyAlignment="1" applyProtection="1">
      <alignment horizontal="right"/>
      <protection locked="0"/>
    </xf>
    <xf numFmtId="0" fontId="34" fillId="34" borderId="49" xfId="0" applyFont="1" applyFill="1" applyBorder="1" applyAlignment="1" applyProtection="1">
      <alignment horizontal="right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4" fillId="34" borderId="57" xfId="0" applyFont="1" applyFill="1" applyBorder="1" applyAlignment="1" applyProtection="1">
      <alignment horizontal="right"/>
      <protection locked="0"/>
    </xf>
    <xf numFmtId="0" fontId="19" fillId="34" borderId="12" xfId="0" applyFont="1" applyFill="1" applyBorder="1" applyAlignment="1" applyProtection="1">
      <alignment/>
      <protection/>
    </xf>
    <xf numFmtId="0" fontId="34" fillId="0" borderId="51" xfId="0" applyFont="1" applyFill="1" applyBorder="1" applyAlignment="1" applyProtection="1">
      <alignment horizontal="right"/>
      <protection locked="0"/>
    </xf>
    <xf numFmtId="0" fontId="34" fillId="34" borderId="0" xfId="0" applyFont="1" applyFill="1" applyBorder="1" applyAlignment="1" applyProtection="1">
      <alignment horizontal="right"/>
      <protection locked="0"/>
    </xf>
    <xf numFmtId="0" fontId="34" fillId="34" borderId="25" xfId="0" applyFont="1" applyFill="1" applyBorder="1" applyAlignment="1" applyProtection="1">
      <alignment horizontal="right"/>
      <protection locked="0"/>
    </xf>
    <xf numFmtId="0" fontId="34" fillId="34" borderId="65" xfId="0" applyFont="1" applyFill="1" applyBorder="1" applyAlignment="1" applyProtection="1">
      <alignment horizontal="right"/>
      <protection locked="0"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19" fillId="0" borderId="52" xfId="0" applyFont="1" applyBorder="1" applyAlignment="1">
      <alignment vertical="top"/>
    </xf>
    <xf numFmtId="0" fontId="19" fillId="34" borderId="0" xfId="0" applyFont="1" applyFill="1" applyBorder="1" applyAlignment="1">
      <alignment vertical="top"/>
    </xf>
    <xf numFmtId="0" fontId="34" fillId="0" borderId="51" xfId="0" applyFont="1" applyBorder="1" applyAlignment="1" applyProtection="1">
      <alignment/>
      <protection locked="0"/>
    </xf>
    <xf numFmtId="0" fontId="34" fillId="34" borderId="0" xfId="0" applyFont="1" applyFill="1" applyBorder="1" applyAlignment="1" applyProtection="1">
      <alignment/>
      <protection locked="0"/>
    </xf>
    <xf numFmtId="0" fontId="19" fillId="34" borderId="59" xfId="0" applyFont="1" applyFill="1" applyBorder="1" applyAlignment="1">
      <alignment vertical="top"/>
    </xf>
    <xf numFmtId="0" fontId="19" fillId="34" borderId="46" xfId="0" applyFont="1" applyFill="1" applyBorder="1" applyAlignment="1">
      <alignment vertical="top"/>
    </xf>
    <xf numFmtId="0" fontId="19" fillId="0" borderId="39" xfId="0" applyFont="1" applyBorder="1" applyAlignment="1">
      <alignment vertical="top"/>
    </xf>
    <xf numFmtId="0" fontId="32" fillId="0" borderId="14" xfId="0" applyFont="1" applyBorder="1" applyAlignment="1">
      <alignment/>
    </xf>
    <xf numFmtId="0" fontId="32" fillId="0" borderId="18" xfId="0" applyFont="1" applyBorder="1" applyAlignment="1">
      <alignment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0" fillId="0" borderId="59" xfId="0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0" xfId="0" applyAlignment="1" applyProtection="1">
      <alignment/>
      <protection locked="0"/>
    </xf>
    <xf numFmtId="0" fontId="16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34" borderId="67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 vertical="top"/>
      <protection/>
    </xf>
    <xf numFmtId="0" fontId="18" fillId="33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19" fillId="34" borderId="45" xfId="0" applyFont="1" applyFill="1" applyBorder="1" applyAlignment="1" applyProtection="1">
      <alignment/>
      <protection/>
    </xf>
    <xf numFmtId="0" fontId="4" fillId="0" borderId="4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/>
    </xf>
    <xf numFmtId="0" fontId="13" fillId="0" borderId="68" xfId="0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28" fillId="33" borderId="0" xfId="0" applyFont="1" applyFill="1" applyBorder="1" applyAlignment="1" applyProtection="1">
      <alignment vertical="top"/>
      <protection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4" fillId="0" borderId="25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vertical="top"/>
      <protection/>
    </xf>
    <xf numFmtId="0" fontId="29" fillId="0" borderId="18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/>
      <protection/>
    </xf>
    <xf numFmtId="0" fontId="17" fillId="0" borderId="53" xfId="0" applyFont="1" applyFill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/>
      <protection/>
    </xf>
    <xf numFmtId="0" fontId="19" fillId="0" borderId="53" xfId="0" applyFont="1" applyFill="1" applyBorder="1" applyAlignment="1" applyProtection="1">
      <alignment/>
      <protection/>
    </xf>
    <xf numFmtId="0" fontId="17" fillId="0" borderId="27" xfId="0" applyFont="1" applyFill="1" applyBorder="1" applyAlignment="1" applyProtection="1">
      <alignment horizontal="right"/>
      <protection/>
    </xf>
    <xf numFmtId="0" fontId="19" fillId="34" borderId="69" xfId="0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/>
      <protection/>
    </xf>
    <xf numFmtId="0" fontId="17" fillId="0" borderId="53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0" fillId="36" borderId="50" xfId="0" applyFill="1" applyBorder="1" applyAlignment="1">
      <alignment/>
    </xf>
    <xf numFmtId="0" fontId="0" fillId="0" borderId="50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3" xfId="0" applyBorder="1" applyAlignment="1">
      <alignment/>
    </xf>
    <xf numFmtId="0" fontId="0" fillId="0" borderId="19" xfId="0" applyBorder="1" applyAlignment="1">
      <alignment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0" fillId="0" borderId="23" xfId="0" applyBorder="1" applyAlignment="1">
      <alignment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29" fillId="33" borderId="18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39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0" fillId="33" borderId="63" xfId="0" applyFill="1" applyBorder="1" applyAlignment="1" applyProtection="1">
      <alignment/>
      <protection/>
    </xf>
    <xf numFmtId="0" fontId="0" fillId="33" borderId="63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164" fontId="0" fillId="35" borderId="44" xfId="0" applyNumberForma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0" fillId="33" borderId="48" xfId="0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/>
      <protection/>
    </xf>
    <xf numFmtId="165" fontId="4" fillId="33" borderId="0" xfId="0" applyNumberFormat="1" applyFont="1" applyFill="1" applyBorder="1" applyAlignment="1" applyProtection="1">
      <alignment horizontal="center"/>
      <protection/>
    </xf>
    <xf numFmtId="0" fontId="0" fillId="0" borderId="55" xfId="0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7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center"/>
      <protection/>
    </xf>
    <xf numFmtId="0" fontId="17" fillId="33" borderId="3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4" fillId="33" borderId="72" xfId="0" applyFont="1" applyFill="1" applyBorder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/>
      <protection/>
    </xf>
    <xf numFmtId="0" fontId="7" fillId="23" borderId="25" xfId="0" applyFont="1" applyFill="1" applyBorder="1" applyAlignment="1" applyProtection="1">
      <alignment horizontal="center"/>
      <protection/>
    </xf>
    <xf numFmtId="0" fontId="7" fillId="23" borderId="24" xfId="0" applyFont="1" applyFill="1" applyBorder="1" applyAlignment="1" applyProtection="1">
      <alignment horizontal="center"/>
      <protection/>
    </xf>
    <xf numFmtId="4" fontId="7" fillId="23" borderId="73" xfId="0" applyNumberFormat="1" applyFont="1" applyFill="1" applyBorder="1" applyAlignment="1" applyProtection="1">
      <alignment/>
      <protection/>
    </xf>
    <xf numFmtId="4" fontId="7" fillId="23" borderId="33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7" fillId="33" borderId="74" xfId="0" applyFont="1" applyFill="1" applyBorder="1" applyAlignment="1" applyProtection="1">
      <alignment/>
      <protection/>
    </xf>
    <xf numFmtId="0" fontId="7" fillId="35" borderId="28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left"/>
      <protection/>
    </xf>
    <xf numFmtId="0" fontId="0" fillId="0" borderId="6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2" fontId="7" fillId="33" borderId="22" xfId="0" applyNumberFormat="1" applyFont="1" applyFill="1" applyBorder="1" applyAlignment="1" applyProtection="1">
      <alignment/>
      <protection/>
    </xf>
    <xf numFmtId="0" fontId="17" fillId="33" borderId="75" xfId="0" applyFont="1" applyFill="1" applyBorder="1" applyAlignment="1" applyProtection="1">
      <alignment horizontal="center"/>
      <protection/>
    </xf>
    <xf numFmtId="0" fontId="4" fillId="33" borderId="48" xfId="0" applyFont="1" applyFill="1" applyBorder="1" applyAlignment="1" applyProtection="1">
      <alignment horizontal="center"/>
      <protection/>
    </xf>
    <xf numFmtId="0" fontId="0" fillId="33" borderId="76" xfId="0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36" fillId="0" borderId="51" xfId="0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0" fontId="17" fillId="0" borderId="32" xfId="0" applyFont="1" applyFill="1" applyBorder="1" applyAlignment="1" applyProtection="1">
      <alignment horizontal="right"/>
      <protection/>
    </xf>
    <xf numFmtId="0" fontId="4" fillId="0" borderId="62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4" fillId="0" borderId="77" xfId="0" applyNumberFormat="1" applyFont="1" applyBorder="1" applyAlignment="1" applyProtection="1">
      <alignment horizontal="right"/>
      <protection locked="0"/>
    </xf>
    <xf numFmtId="0" fontId="19" fillId="0" borderId="78" xfId="0" applyNumberFormat="1" applyFont="1" applyBorder="1" applyAlignment="1" applyProtection="1">
      <alignment vertical="top"/>
      <protection/>
    </xf>
    <xf numFmtId="0" fontId="34" fillId="34" borderId="12" xfId="0" applyNumberFormat="1" applyFont="1" applyFill="1" applyBorder="1" applyAlignment="1" applyProtection="1">
      <alignment horizontal="right"/>
      <protection locked="0"/>
    </xf>
    <xf numFmtId="0" fontId="19" fillId="34" borderId="12" xfId="0" applyNumberFormat="1" applyFont="1" applyFill="1" applyBorder="1" applyAlignment="1">
      <alignment vertical="top"/>
    </xf>
    <xf numFmtId="0" fontId="19" fillId="34" borderId="12" xfId="0" applyNumberFormat="1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20" fontId="0" fillId="0" borderId="0" xfId="0" applyNumberFormat="1" applyAlignment="1" applyProtection="1">
      <alignment/>
      <protection locked="0"/>
    </xf>
    <xf numFmtId="0" fontId="0" fillId="0" borderId="0" xfId="49" applyProtection="1">
      <alignment/>
      <protection locked="0"/>
    </xf>
    <xf numFmtId="0" fontId="23" fillId="0" borderId="0" xfId="49" applyFont="1" applyProtection="1">
      <alignment/>
      <protection locked="0"/>
    </xf>
    <xf numFmtId="0" fontId="25" fillId="0" borderId="51" xfId="0" applyNumberFormat="1" applyFont="1" applyBorder="1" applyAlignment="1" applyProtection="1">
      <alignment horizontal="right"/>
      <protection locked="0"/>
    </xf>
    <xf numFmtId="0" fontId="19" fillId="0" borderId="39" xfId="0" applyNumberFormat="1" applyFont="1" applyBorder="1" applyAlignment="1" applyProtection="1">
      <alignment vertical="top"/>
      <protection/>
    </xf>
    <xf numFmtId="166" fontId="3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16" fontId="29" fillId="33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3" fillId="0" borderId="14" xfId="0" applyFont="1" applyBorder="1" applyAlignment="1">
      <alignment horizontal="center" vertical="top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38" borderId="0" xfId="0" applyFont="1" applyFill="1" applyAlignment="1">
      <alignment/>
    </xf>
    <xf numFmtId="0" fontId="0" fillId="0" borderId="0" xfId="0" applyAlignment="1">
      <alignment/>
    </xf>
    <xf numFmtId="0" fontId="6" fillId="39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40" borderId="0" xfId="0" applyFont="1" applyFill="1" applyAlignment="1">
      <alignment/>
    </xf>
    <xf numFmtId="0" fontId="6" fillId="33" borderId="25" xfId="0" applyFont="1" applyFill="1" applyBorder="1" applyAlignment="1" applyProtection="1">
      <alignment horizontal="center"/>
      <protection/>
    </xf>
    <xf numFmtId="0" fontId="6" fillId="33" borderId="46" xfId="0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center"/>
      <protection/>
    </xf>
    <xf numFmtId="0" fontId="6" fillId="33" borderId="73" xfId="0" applyFont="1" applyFill="1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 horizontal="center"/>
      <protection/>
    </xf>
    <xf numFmtId="0" fontId="0" fillId="33" borderId="49" xfId="0" applyFill="1" applyBorder="1" applyAlignment="1" applyProtection="1">
      <alignment horizontal="center"/>
      <protection/>
    </xf>
    <xf numFmtId="0" fontId="0" fillId="33" borderId="79" xfId="0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0" fillId="33" borderId="50" xfId="0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 horizontal="right"/>
      <protection/>
    </xf>
    <xf numFmtId="165" fontId="4" fillId="33" borderId="12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5" fillId="33" borderId="22" xfId="0" applyFont="1" applyFill="1" applyBorder="1" applyAlignment="1" applyProtection="1">
      <alignment horizontal="center" wrapText="1"/>
      <protection/>
    </xf>
    <xf numFmtId="0" fontId="2" fillId="23" borderId="43" xfId="0" applyFont="1" applyFill="1" applyBorder="1" applyAlignment="1" applyProtection="1">
      <alignment/>
      <protection/>
    </xf>
    <xf numFmtId="0" fontId="2" fillId="23" borderId="39" xfId="0" applyFont="1" applyFill="1" applyBorder="1" applyAlignment="1" applyProtection="1">
      <alignment/>
      <protection/>
    </xf>
    <xf numFmtId="0" fontId="2" fillId="23" borderId="41" xfId="0" applyFont="1" applyFill="1" applyBorder="1" applyAlignment="1" applyProtection="1">
      <alignment/>
      <protection/>
    </xf>
    <xf numFmtId="0" fontId="2" fillId="23" borderId="25" xfId="0" applyFont="1" applyFill="1" applyBorder="1" applyAlignment="1" applyProtection="1">
      <alignment/>
      <protection/>
    </xf>
    <xf numFmtId="0" fontId="2" fillId="23" borderId="59" xfId="0" applyFont="1" applyFill="1" applyBorder="1" applyAlignment="1" applyProtection="1">
      <alignment/>
      <protection/>
    </xf>
    <xf numFmtId="0" fontId="2" fillId="23" borderId="4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textRotation="90"/>
      <protection/>
    </xf>
    <xf numFmtId="0" fontId="3" fillId="33" borderId="40" xfId="0" applyFont="1" applyFill="1" applyBorder="1" applyAlignment="1" applyProtection="1">
      <alignment horizontal="center" textRotation="90"/>
      <protection/>
    </xf>
    <xf numFmtId="0" fontId="3" fillId="33" borderId="80" xfId="0" applyFont="1" applyFill="1" applyBorder="1" applyAlignment="1" applyProtection="1">
      <alignment horizontal="center" textRotation="90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81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69" xfId="0" applyFont="1" applyFill="1" applyBorder="1" applyAlignment="1" applyProtection="1">
      <alignment horizontal="center"/>
      <protection/>
    </xf>
    <xf numFmtId="0" fontId="5" fillId="33" borderId="47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wrapText="1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/>
      <protection/>
    </xf>
    <xf numFmtId="0" fontId="0" fillId="35" borderId="76" xfId="0" applyFill="1" applyBorder="1" applyAlignment="1" applyProtection="1">
      <alignment/>
      <protection/>
    </xf>
    <xf numFmtId="0" fontId="0" fillId="35" borderId="78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5" borderId="45" xfId="0" applyFill="1" applyBorder="1" applyAlignment="1" applyProtection="1">
      <alignment/>
      <protection/>
    </xf>
    <xf numFmtId="0" fontId="0" fillId="35" borderId="49" xfId="0" applyFill="1" applyBorder="1" applyAlignment="1" applyProtection="1">
      <alignment/>
      <protection/>
    </xf>
    <xf numFmtId="0" fontId="0" fillId="35" borderId="79" xfId="0" applyFill="1" applyBorder="1" applyAlignment="1" applyProtection="1">
      <alignment/>
      <protection/>
    </xf>
    <xf numFmtId="0" fontId="4" fillId="33" borderId="82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61" xfId="0" applyFont="1" applyFill="1" applyBorder="1" applyAlignment="1" applyProtection="1">
      <alignment horizontal="center"/>
      <protection/>
    </xf>
    <xf numFmtId="0" fontId="4" fillId="33" borderId="7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textRotation="90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164" fontId="18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8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70" xfId="0" applyFont="1" applyFill="1" applyBorder="1" applyAlignment="1">
      <alignment horizontal="center"/>
    </xf>
    <xf numFmtId="0" fontId="8" fillId="33" borderId="70" xfId="0" applyFont="1" applyFill="1" applyBorder="1" applyAlignment="1">
      <alignment/>
    </xf>
    <xf numFmtId="0" fontId="8" fillId="33" borderId="83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textRotation="90"/>
    </xf>
    <xf numFmtId="0" fontId="3" fillId="33" borderId="40" xfId="0" applyFont="1" applyFill="1" applyBorder="1" applyAlignment="1">
      <alignment textRotation="90"/>
    </xf>
    <xf numFmtId="0" fontId="0" fillId="33" borderId="39" xfId="0" applyFill="1" applyBorder="1" applyAlignment="1">
      <alignment/>
    </xf>
    <xf numFmtId="14" fontId="18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5" borderId="45" xfId="0" applyFill="1" applyBorder="1" applyAlignment="1" applyProtection="1">
      <alignment/>
      <protection locked="0"/>
    </xf>
    <xf numFmtId="0" fontId="0" fillId="35" borderId="49" xfId="0" applyFill="1" applyBorder="1" applyAlignment="1" applyProtection="1">
      <alignment/>
      <protection locked="0"/>
    </xf>
    <xf numFmtId="0" fontId="0" fillId="35" borderId="50" xfId="0" applyFill="1" applyBorder="1" applyAlignment="1" applyProtection="1">
      <alignment/>
      <protection locked="0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39" xfId="0" applyFont="1" applyBorder="1" applyAlignment="1">
      <alignment vertical="top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9" fillId="0" borderId="59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0" fillId="0" borderId="25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9" fillId="0" borderId="49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0" fillId="0" borderId="45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vertical="top"/>
      <protection/>
    </xf>
    <xf numFmtId="16" fontId="29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29" fillId="33" borderId="18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27" fillId="33" borderId="0" xfId="0" applyFont="1" applyFill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81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/>
      <protection/>
    </xf>
    <xf numFmtId="0" fontId="4" fillId="0" borderId="46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4" fillId="0" borderId="50" xfId="0" applyFont="1" applyBorder="1" applyAlignment="1" applyProtection="1">
      <alignment/>
      <protection/>
    </xf>
    <xf numFmtId="0" fontId="4" fillId="33" borderId="59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3" fillId="0" borderId="57" xfId="0" applyFont="1" applyBorder="1" applyAlignment="1" applyProtection="1">
      <alignment horizontal="center"/>
      <protection/>
    </xf>
    <xf numFmtId="0" fontId="3" fillId="0" borderId="58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64" xfId="0" applyFont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 horizontal="center"/>
      <protection/>
    </xf>
    <xf numFmtId="0" fontId="12" fillId="33" borderId="80" xfId="0" applyFont="1" applyFill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55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69" xfId="0" applyFont="1" applyBorder="1" applyAlignment="1" applyProtection="1">
      <alignment horizontal="center"/>
      <protection/>
    </xf>
    <xf numFmtId="1" fontId="3" fillId="0" borderId="57" xfId="0" applyNumberFormat="1" applyFont="1" applyBorder="1" applyAlignment="1" applyProtection="1">
      <alignment horizontal="center"/>
      <protection/>
    </xf>
    <xf numFmtId="1" fontId="3" fillId="0" borderId="58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center"/>
      <protection/>
    </xf>
    <xf numFmtId="1" fontId="3" fillId="0" borderId="64" xfId="0" applyNumberFormat="1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 horizontal="center"/>
      <protection/>
    </xf>
    <xf numFmtId="0" fontId="13" fillId="34" borderId="19" xfId="0" applyFont="1" applyFill="1" applyBorder="1" applyAlignment="1" applyProtection="1">
      <alignment/>
      <protection/>
    </xf>
    <xf numFmtId="0" fontId="13" fillId="34" borderId="64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textRotation="90"/>
      <protection/>
    </xf>
    <xf numFmtId="0" fontId="3" fillId="0" borderId="40" xfId="0" applyFont="1" applyFill="1" applyBorder="1" applyAlignment="1" applyProtection="1">
      <alignment horizontal="center" textRotation="90"/>
      <protection/>
    </xf>
    <xf numFmtId="0" fontId="3" fillId="0" borderId="80" xfId="0" applyFont="1" applyFill="1" applyBorder="1" applyAlignment="1" applyProtection="1">
      <alignment horizontal="center" textRotation="90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 horizontal="center"/>
      <protection/>
    </xf>
    <xf numFmtId="0" fontId="4" fillId="0" borderId="72" xfId="0" applyFont="1" applyBorder="1" applyAlignment="1" applyProtection="1">
      <alignment/>
      <protection/>
    </xf>
    <xf numFmtId="0" fontId="4" fillId="0" borderId="74" xfId="0" applyFont="1" applyBorder="1" applyAlignment="1" applyProtection="1">
      <alignment/>
      <protection/>
    </xf>
    <xf numFmtId="0" fontId="13" fillId="34" borderId="18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 horizontal="center"/>
      <protection/>
    </xf>
    <xf numFmtId="0" fontId="4" fillId="33" borderId="45" xfId="0" applyFont="1" applyFill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47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8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69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35" borderId="82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4" fillId="35" borderId="6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35" borderId="45" xfId="0" applyFont="1" applyFill="1" applyBorder="1" applyAlignment="1" applyProtection="1">
      <alignment/>
      <protection/>
    </xf>
    <xf numFmtId="0" fontId="4" fillId="35" borderId="49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35" borderId="61" xfId="0" applyFont="1" applyFill="1" applyBorder="1" applyAlignment="1" applyProtection="1">
      <alignment/>
      <protection/>
    </xf>
    <xf numFmtId="0" fontId="4" fillId="0" borderId="37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69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right"/>
      <protection/>
    </xf>
    <xf numFmtId="0" fontId="11" fillId="0" borderId="47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55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center"/>
      <protection/>
    </xf>
    <xf numFmtId="0" fontId="4" fillId="35" borderId="45" xfId="0" applyFont="1" applyFill="1" applyBorder="1" applyAlignment="1" applyProtection="1">
      <alignment horizontal="center"/>
      <protection/>
    </xf>
    <xf numFmtId="0" fontId="4" fillId="35" borderId="49" xfId="0" applyFont="1" applyFill="1" applyBorder="1" applyAlignment="1" applyProtection="1">
      <alignment horizontal="center"/>
      <protection/>
    </xf>
    <xf numFmtId="0" fontId="4" fillId="35" borderId="50" xfId="0" applyFont="1" applyFill="1" applyBorder="1" applyAlignment="1" applyProtection="1">
      <alignment horizontal="center"/>
      <protection/>
    </xf>
    <xf numFmtId="0" fontId="0" fillId="34" borderId="47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69" xfId="0" applyFont="1" applyBorder="1" applyAlignment="1">
      <alignment vertical="center"/>
    </xf>
    <xf numFmtId="0" fontId="13" fillId="0" borderId="14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4" fillId="35" borderId="25" xfId="0" applyFont="1" applyFill="1" applyBorder="1" applyAlignment="1" applyProtection="1">
      <alignment horizontal="center"/>
      <protection locked="0"/>
    </xf>
    <xf numFmtId="0" fontId="4" fillId="35" borderId="59" xfId="0" applyFont="1" applyFill="1" applyBorder="1" applyAlignment="1" applyProtection="1">
      <alignment horizontal="center"/>
      <protection locked="0"/>
    </xf>
    <xf numFmtId="0" fontId="4" fillId="35" borderId="46" xfId="0" applyFont="1" applyFill="1" applyBorder="1" applyAlignment="1" applyProtection="1">
      <alignment horizontal="center"/>
      <protection locked="0"/>
    </xf>
    <xf numFmtId="0" fontId="4" fillId="35" borderId="45" xfId="0" applyFont="1" applyFill="1" applyBorder="1" applyAlignment="1" applyProtection="1">
      <alignment/>
      <protection locked="0"/>
    </xf>
    <xf numFmtId="0" fontId="4" fillId="35" borderId="49" xfId="0" applyFont="1" applyFill="1" applyBorder="1" applyAlignment="1" applyProtection="1">
      <alignment/>
      <protection locked="0"/>
    </xf>
    <xf numFmtId="0" fontId="3" fillId="0" borderId="37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4" fillId="0" borderId="65" xfId="0" applyFont="1" applyFill="1" applyBorder="1" applyAlignment="1">
      <alignment horizontal="center" vertical="top"/>
    </xf>
    <xf numFmtId="0" fontId="34" fillId="0" borderId="73" xfId="0" applyFont="1" applyFill="1" applyBorder="1" applyAlignment="1">
      <alignment horizontal="center" vertical="top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2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4" fillId="0" borderId="65" xfId="0" applyNumberFormat="1" applyFont="1" applyFill="1" applyBorder="1" applyAlignment="1" applyProtection="1">
      <alignment horizontal="center" vertical="top"/>
      <protection/>
    </xf>
    <xf numFmtId="0" fontId="34" fillId="0" borderId="73" xfId="0" applyNumberFormat="1" applyFont="1" applyFill="1" applyBorder="1" applyAlignment="1" applyProtection="1">
      <alignment horizontal="center" vertical="top"/>
      <protection/>
    </xf>
    <xf numFmtId="0" fontId="34" fillId="0" borderId="51" xfId="0" applyNumberFormat="1" applyFont="1" applyFill="1" applyBorder="1" applyAlignment="1" applyProtection="1">
      <alignment horizontal="center" vertical="top"/>
      <protection/>
    </xf>
    <xf numFmtId="0" fontId="34" fillId="0" borderId="52" xfId="0" applyNumberFormat="1" applyFont="1" applyFill="1" applyBorder="1" applyAlignment="1" applyProtection="1">
      <alignment horizontal="center" vertical="top"/>
      <protection/>
    </xf>
    <xf numFmtId="0" fontId="34" fillId="0" borderId="65" xfId="0" applyFont="1" applyFill="1" applyBorder="1" applyAlignment="1" applyProtection="1">
      <alignment horizontal="center" vertical="center"/>
      <protection/>
    </xf>
    <xf numFmtId="0" fontId="34" fillId="0" borderId="73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59" xfId="0" applyFont="1" applyBorder="1" applyAlignment="1" applyProtection="1">
      <alignment horizontal="center"/>
      <protection/>
    </xf>
    <xf numFmtId="0" fontId="27" fillId="0" borderId="0" xfId="0" applyFont="1" applyAlignment="1">
      <alignment/>
    </xf>
    <xf numFmtId="164" fontId="6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right" vertical="top"/>
    </xf>
    <xf numFmtId="0" fontId="12" fillId="0" borderId="17" xfId="0" applyFont="1" applyBorder="1" applyAlignment="1" applyProtection="1">
      <alignment horizontal="center"/>
      <protection/>
    </xf>
    <xf numFmtId="0" fontId="12" fillId="0" borderId="80" xfId="0" applyFont="1" applyBorder="1" applyAlignment="1" applyProtection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17" xfId="0" applyFont="1" applyFill="1" applyBorder="1" applyAlignment="1">
      <alignment horizontal="center" textRotation="90"/>
    </xf>
    <xf numFmtId="0" fontId="3" fillId="0" borderId="40" xfId="0" applyFont="1" applyFill="1" applyBorder="1" applyAlignment="1">
      <alignment horizontal="center" textRotation="90"/>
    </xf>
    <xf numFmtId="0" fontId="3" fillId="0" borderId="80" xfId="0" applyFont="1" applyFill="1" applyBorder="1" applyAlignment="1">
      <alignment horizontal="center" textRotation="90"/>
    </xf>
    <xf numFmtId="0" fontId="12" fillId="0" borderId="4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81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59" xfId="0" applyFill="1" applyBorder="1" applyAlignment="1" applyProtection="1">
      <alignment horizontal="center"/>
      <protection locked="0"/>
    </xf>
    <xf numFmtId="0" fontId="0" fillId="35" borderId="46" xfId="0" applyFill="1" applyBorder="1" applyAlignment="1" applyProtection="1">
      <alignment horizontal="center"/>
      <protection locked="0"/>
    </xf>
    <xf numFmtId="0" fontId="4" fillId="35" borderId="12" xfId="0" applyFont="1" applyFill="1" applyBorder="1" applyAlignment="1" applyProtection="1">
      <alignment/>
      <protection locked="0"/>
    </xf>
    <xf numFmtId="0" fontId="4" fillId="35" borderId="61" xfId="0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9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10" fillId="0" borderId="15" xfId="0" applyFont="1" applyBorder="1" applyAlignment="1" applyProtection="1">
      <alignment horizontal="center"/>
      <protection locked="0"/>
    </xf>
    <xf numFmtId="0" fontId="18" fillId="0" borderId="63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34" borderId="47" xfId="0" applyFill="1" applyBorder="1" applyAlignment="1">
      <alignment/>
    </xf>
    <xf numFmtId="0" fontId="0" fillId="34" borderId="23" xfId="0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/>
    </xf>
    <xf numFmtId="0" fontId="29" fillId="0" borderId="0" xfId="0" applyFont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34" fillId="0" borderId="15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29" fillId="0" borderId="18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6" fontId="28" fillId="33" borderId="0" xfId="0" applyNumberFormat="1" applyFont="1" applyFill="1" applyBorder="1" applyAlignment="1" applyProtection="1">
      <alignment horizontal="left" vertical="top"/>
      <protection/>
    </xf>
    <xf numFmtId="0" fontId="3" fillId="0" borderId="13" xfId="0" applyFont="1" applyBorder="1" applyAlignment="1">
      <alignment horizontal="center"/>
    </xf>
    <xf numFmtId="0" fontId="3" fillId="0" borderId="81" xfId="0" applyFont="1" applyBorder="1" applyAlignment="1">
      <alignment horizontal="center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5</xdr:col>
      <xdr:colOff>476250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66675"/>
          <a:ext cx="10191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28575</xdr:rowOff>
    </xdr:from>
    <xdr:to>
      <xdr:col>5</xdr:col>
      <xdr:colOff>209550</xdr:colOff>
      <xdr:row>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0500"/>
          <a:ext cx="13620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musport.dk/Documents%20and%20Settings/Elvin%20Rasmussen/Lokale%20indstillinger/Temporary%20Internet%20Files/Content.IE5/X3FF154A/Kopi%20af%202006%2002%2001%20Kalender%20-%20Speedw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mærkninger"/>
      <sheetName val="Deltagere"/>
      <sheetName val="Divisionsopdelt"/>
      <sheetName val="Turneringsplan baneorden"/>
      <sheetName val="Turneringsplan datoorden"/>
      <sheetName val="Database"/>
      <sheetName val="Dommere"/>
      <sheetName val="Dommerkm"/>
      <sheetName val="Baner"/>
      <sheetName val="Klubber"/>
      <sheetName val="Løbsafgift"/>
      <sheetName val="ARR-SL"/>
      <sheetName val="500 cc Div 1"/>
      <sheetName val="500 cc Div 2"/>
      <sheetName val="500 cc Old Boys"/>
      <sheetName val="80 cc Div 1"/>
      <sheetName val="80 cc Div 2"/>
      <sheetName val="80 cc Div 3"/>
      <sheetName val="50 cc Div 1"/>
      <sheetName val="50 cc Div 2"/>
      <sheetName val="50 cc Div 3"/>
      <sheetName val="BemÃ¦rkninger"/>
      <sheetName val="LÃ¸bsafgift"/>
    </sheetNames>
    <sheetDataSet>
      <sheetData sheetId="1">
        <row r="1">
          <cell r="A1" t="str">
            <v>Holdnr.</v>
          </cell>
          <cell r="B1" t="str">
            <v>Klub-betegnelse</v>
          </cell>
          <cell r="C1" t="str">
            <v>Klub</v>
          </cell>
          <cell r="D1" t="str">
            <v>Bane</v>
          </cell>
          <cell r="E1" t="str">
            <v>Division</v>
          </cell>
          <cell r="F1" t="str">
            <v>Klasse</v>
          </cell>
          <cell r="G1" t="str">
            <v>TA-Nr</v>
          </cell>
        </row>
        <row r="2">
          <cell r="A2">
            <v>1</v>
          </cell>
          <cell r="B2" t="str">
            <v>HSK1</v>
          </cell>
          <cell r="C2" t="str">
            <v>Holsted</v>
          </cell>
          <cell r="E2" t="str">
            <v>1. div.</v>
          </cell>
          <cell r="F2" t="str">
            <v>50 cc</v>
          </cell>
          <cell r="G2">
            <v>500101</v>
          </cell>
        </row>
        <row r="3">
          <cell r="A3">
            <v>2</v>
          </cell>
          <cell r="B3" t="str">
            <v>FMK</v>
          </cell>
          <cell r="C3" t="str">
            <v>Fredericia</v>
          </cell>
          <cell r="E3" t="str">
            <v>1. div.</v>
          </cell>
          <cell r="F3" t="str">
            <v>50 cc</v>
          </cell>
          <cell r="G3">
            <v>500102</v>
          </cell>
        </row>
        <row r="4">
          <cell r="A4">
            <v>3</v>
          </cell>
          <cell r="B4" t="str">
            <v>SSK</v>
          </cell>
          <cell r="C4" t="str">
            <v>Slangerup</v>
          </cell>
          <cell r="E4" t="str">
            <v>1. div.</v>
          </cell>
          <cell r="F4" t="str">
            <v>50 cc</v>
          </cell>
          <cell r="G4">
            <v>500103</v>
          </cell>
        </row>
        <row r="5">
          <cell r="A5">
            <v>4</v>
          </cell>
          <cell r="B5" t="str">
            <v>HeSK</v>
          </cell>
          <cell r="C5" t="str">
            <v>Herning</v>
          </cell>
          <cell r="E5" t="str">
            <v>1. div.</v>
          </cell>
          <cell r="F5" t="str">
            <v>50 cc</v>
          </cell>
          <cell r="G5">
            <v>500104</v>
          </cell>
        </row>
        <row r="6">
          <cell r="A6">
            <v>5</v>
          </cell>
          <cell r="B6" t="str">
            <v>OSC</v>
          </cell>
          <cell r="C6" t="str">
            <v>Outrup</v>
          </cell>
          <cell r="E6" t="str">
            <v>1. div.</v>
          </cell>
          <cell r="F6" t="str">
            <v>50 cc</v>
          </cell>
          <cell r="G6">
            <v>500105</v>
          </cell>
        </row>
        <row r="7">
          <cell r="A7">
            <v>6</v>
          </cell>
          <cell r="B7" t="str">
            <v>SMS</v>
          </cell>
          <cell r="C7" t="str">
            <v>Silkeborg</v>
          </cell>
          <cell r="E7" t="str">
            <v>1. div.</v>
          </cell>
          <cell r="F7" t="str">
            <v>50 cc</v>
          </cell>
          <cell r="G7">
            <v>500106</v>
          </cell>
        </row>
        <row r="8">
          <cell r="A8">
            <v>7</v>
          </cell>
          <cell r="B8" t="str">
            <v>HSK2</v>
          </cell>
          <cell r="C8" t="str">
            <v>Holsted</v>
          </cell>
          <cell r="E8" t="str">
            <v>1. div.</v>
          </cell>
          <cell r="F8" t="str">
            <v>50 cc</v>
          </cell>
          <cell r="G8">
            <v>500107</v>
          </cell>
        </row>
        <row r="9">
          <cell r="A9">
            <v>8</v>
          </cell>
          <cell r="B9" t="str">
            <v>EMS</v>
          </cell>
          <cell r="C9" t="str">
            <v>Esbjerg</v>
          </cell>
          <cell r="E9" t="str">
            <v>1. div.</v>
          </cell>
          <cell r="F9" t="str">
            <v>50 cc</v>
          </cell>
          <cell r="G9">
            <v>500108</v>
          </cell>
        </row>
        <row r="12">
          <cell r="A12" t="str">
            <v>Holdnr.</v>
          </cell>
          <cell r="B12" t="str">
            <v>Klub-betegnelse</v>
          </cell>
          <cell r="C12" t="str">
            <v>Klub</v>
          </cell>
          <cell r="D12" t="str">
            <v>Bane</v>
          </cell>
          <cell r="E12" t="str">
            <v>Division</v>
          </cell>
          <cell r="F12" t="str">
            <v>Klasse</v>
          </cell>
          <cell r="G12" t="str">
            <v>TA-Nr</v>
          </cell>
        </row>
        <row r="13">
          <cell r="A13">
            <v>1</v>
          </cell>
          <cell r="B13" t="str">
            <v>HeSK</v>
          </cell>
          <cell r="C13" t="str">
            <v>Herning</v>
          </cell>
          <cell r="E13" t="str">
            <v>2. div.</v>
          </cell>
          <cell r="F13" t="str">
            <v>50 cc</v>
          </cell>
          <cell r="G13">
            <v>500201</v>
          </cell>
        </row>
        <row r="14">
          <cell r="A14">
            <v>2</v>
          </cell>
          <cell r="B14" t="str">
            <v>SMO</v>
          </cell>
          <cell r="C14" t="str">
            <v>Odin</v>
          </cell>
          <cell r="E14" t="str">
            <v>2. div.</v>
          </cell>
          <cell r="F14" t="str">
            <v>50 cc</v>
          </cell>
          <cell r="G14">
            <v>500202</v>
          </cell>
        </row>
        <row r="15">
          <cell r="A15">
            <v>3</v>
          </cell>
          <cell r="B15" t="str">
            <v>FMK</v>
          </cell>
          <cell r="C15" t="str">
            <v>Fredericia</v>
          </cell>
          <cell r="E15" t="str">
            <v>2. div.</v>
          </cell>
          <cell r="F15" t="str">
            <v>50 cc</v>
          </cell>
          <cell r="G15">
            <v>500203</v>
          </cell>
        </row>
        <row r="16">
          <cell r="A16">
            <v>4</v>
          </cell>
          <cell r="B16" t="str">
            <v>FSK</v>
          </cell>
          <cell r="C16" t="str">
            <v>Fjelsted</v>
          </cell>
          <cell r="E16" t="str">
            <v>2. div.</v>
          </cell>
          <cell r="F16" t="str">
            <v>50 cc</v>
          </cell>
          <cell r="G16">
            <v>500204</v>
          </cell>
        </row>
        <row r="17">
          <cell r="A17">
            <v>5</v>
          </cell>
          <cell r="B17" t="str">
            <v>HSK</v>
          </cell>
          <cell r="C17" t="str">
            <v>Holsted</v>
          </cell>
          <cell r="E17" t="str">
            <v>2. div.</v>
          </cell>
          <cell r="F17" t="str">
            <v>50 cc</v>
          </cell>
          <cell r="G17">
            <v>500205</v>
          </cell>
        </row>
        <row r="18">
          <cell r="A18">
            <v>6</v>
          </cell>
          <cell r="B18" t="str">
            <v>SMS</v>
          </cell>
          <cell r="C18" t="str">
            <v>Silkeborg</v>
          </cell>
          <cell r="E18" t="str">
            <v>2. div.</v>
          </cell>
          <cell r="F18" t="str">
            <v>50 cc</v>
          </cell>
          <cell r="G18">
            <v>500206</v>
          </cell>
        </row>
        <row r="19">
          <cell r="A19">
            <v>7</v>
          </cell>
          <cell r="B19" t="str">
            <v>MSM</v>
          </cell>
          <cell r="C19" t="str">
            <v>Glumsø</v>
          </cell>
          <cell r="E19" t="str">
            <v>2. div.</v>
          </cell>
          <cell r="F19" t="str">
            <v>50 cc</v>
          </cell>
          <cell r="G19">
            <v>500207</v>
          </cell>
        </row>
        <row r="20">
          <cell r="A20">
            <v>8</v>
          </cell>
          <cell r="B20" t="str">
            <v>OSC</v>
          </cell>
          <cell r="C20" t="str">
            <v>Outrup</v>
          </cell>
          <cell r="E20" t="str">
            <v>2. div.</v>
          </cell>
          <cell r="F20" t="str">
            <v>50 cc</v>
          </cell>
          <cell r="G20">
            <v>500208</v>
          </cell>
        </row>
        <row r="23">
          <cell r="A23" t="str">
            <v>Holdnr.</v>
          </cell>
          <cell r="B23" t="str">
            <v>Klub-betegnelse</v>
          </cell>
          <cell r="C23" t="str">
            <v>Klub</v>
          </cell>
          <cell r="D23" t="str">
            <v>Bane</v>
          </cell>
          <cell r="E23" t="str">
            <v>Division</v>
          </cell>
          <cell r="F23" t="str">
            <v>Klasse</v>
          </cell>
          <cell r="G23" t="str">
            <v>TA-Nr</v>
          </cell>
        </row>
        <row r="24">
          <cell r="A24">
            <v>1</v>
          </cell>
          <cell r="B24" t="str">
            <v>SSK</v>
          </cell>
          <cell r="C24" t="str">
            <v>Slangerup</v>
          </cell>
          <cell r="E24" t="str">
            <v>3. div.</v>
          </cell>
          <cell r="F24" t="str">
            <v>50 cc</v>
          </cell>
          <cell r="G24">
            <v>500301</v>
          </cell>
        </row>
        <row r="25">
          <cell r="A25">
            <v>2</v>
          </cell>
          <cell r="B25" t="str">
            <v>HeSK</v>
          </cell>
          <cell r="C25" t="str">
            <v>Herning</v>
          </cell>
          <cell r="E25" t="str">
            <v>3. div.</v>
          </cell>
          <cell r="F25" t="str">
            <v>50 cc</v>
          </cell>
          <cell r="G25">
            <v>500302</v>
          </cell>
        </row>
        <row r="26">
          <cell r="A26">
            <v>3</v>
          </cell>
          <cell r="B26" t="str">
            <v>HSK</v>
          </cell>
          <cell r="C26" t="str">
            <v>Holsted</v>
          </cell>
          <cell r="E26" t="str">
            <v>3. div.</v>
          </cell>
          <cell r="F26" t="str">
            <v>50 cc</v>
          </cell>
          <cell r="G26">
            <v>500303</v>
          </cell>
        </row>
        <row r="27">
          <cell r="A27">
            <v>4</v>
          </cell>
          <cell r="B27" t="str">
            <v>VBMK</v>
          </cell>
          <cell r="C27" t="str">
            <v>Vissenbjerg</v>
          </cell>
          <cell r="E27" t="str">
            <v>3. div.</v>
          </cell>
          <cell r="F27" t="str">
            <v>50 cc</v>
          </cell>
          <cell r="G27">
            <v>500304</v>
          </cell>
        </row>
        <row r="28">
          <cell r="A28">
            <v>5</v>
          </cell>
          <cell r="B28" t="str">
            <v>GSK</v>
          </cell>
          <cell r="C28" t="str">
            <v>Grindsted</v>
          </cell>
          <cell r="E28" t="str">
            <v>3. div.</v>
          </cell>
          <cell r="F28" t="str">
            <v>50 cc</v>
          </cell>
          <cell r="G28">
            <v>500305</v>
          </cell>
        </row>
        <row r="29">
          <cell r="A29">
            <v>6</v>
          </cell>
          <cell r="B29" t="str">
            <v>FMK</v>
          </cell>
          <cell r="C29" t="str">
            <v>Fredericia</v>
          </cell>
          <cell r="E29" t="str">
            <v>3. div.</v>
          </cell>
          <cell r="F29" t="str">
            <v>50 cc</v>
          </cell>
          <cell r="G29">
            <v>500306</v>
          </cell>
        </row>
        <row r="30">
          <cell r="A30">
            <v>7</v>
          </cell>
          <cell r="B30" t="str">
            <v>MSC</v>
          </cell>
          <cell r="C30" t="str">
            <v>Munkebo</v>
          </cell>
          <cell r="E30" t="str">
            <v>3. div.</v>
          </cell>
          <cell r="F30" t="str">
            <v>50 cc</v>
          </cell>
          <cell r="G30">
            <v>500307</v>
          </cell>
        </row>
        <row r="31">
          <cell r="A31">
            <v>8</v>
          </cell>
          <cell r="B31" t="str">
            <v>EMS</v>
          </cell>
          <cell r="C31" t="str">
            <v>Esbjerg</v>
          </cell>
          <cell r="E31" t="str">
            <v>3. div.</v>
          </cell>
          <cell r="F31" t="str">
            <v>50 cc</v>
          </cell>
          <cell r="G31">
            <v>500308</v>
          </cell>
        </row>
        <row r="34">
          <cell r="A34" t="str">
            <v>Holdnr.</v>
          </cell>
          <cell r="B34" t="str">
            <v>Klub-betegnelse</v>
          </cell>
          <cell r="C34" t="str">
            <v>Klub</v>
          </cell>
          <cell r="D34" t="str">
            <v>Bane</v>
          </cell>
          <cell r="E34" t="str">
            <v>Division</v>
          </cell>
          <cell r="F34" t="str">
            <v>Klasse</v>
          </cell>
          <cell r="G34" t="str">
            <v>TA-Nr</v>
          </cell>
        </row>
        <row r="35">
          <cell r="A35">
            <v>1</v>
          </cell>
          <cell r="B35" t="str">
            <v>FSK</v>
          </cell>
          <cell r="C35" t="str">
            <v>Fjelsted</v>
          </cell>
          <cell r="E35" t="str">
            <v>4. div.</v>
          </cell>
          <cell r="F35" t="str">
            <v>50 cc</v>
          </cell>
          <cell r="G35">
            <v>500401</v>
          </cell>
        </row>
        <row r="36">
          <cell r="A36">
            <v>2</v>
          </cell>
          <cell r="B36" t="str">
            <v>SSK1</v>
          </cell>
          <cell r="C36" t="str">
            <v>Slangerup</v>
          </cell>
          <cell r="E36" t="str">
            <v>4. div.</v>
          </cell>
          <cell r="F36" t="str">
            <v>50 cc</v>
          </cell>
          <cell r="G36">
            <v>500402</v>
          </cell>
        </row>
        <row r="37">
          <cell r="A37">
            <v>3</v>
          </cell>
          <cell r="B37" t="str">
            <v>VBMK</v>
          </cell>
          <cell r="C37" t="str">
            <v>Vissenbjerg</v>
          </cell>
          <cell r="E37" t="str">
            <v>4. div.</v>
          </cell>
          <cell r="F37" t="str">
            <v>50 cc</v>
          </cell>
          <cell r="G37">
            <v>500403</v>
          </cell>
        </row>
        <row r="38">
          <cell r="A38">
            <v>4</v>
          </cell>
          <cell r="B38" t="str">
            <v>HSK</v>
          </cell>
          <cell r="C38" t="str">
            <v>Holsted</v>
          </cell>
          <cell r="E38" t="str">
            <v>4. div.</v>
          </cell>
          <cell r="F38" t="str">
            <v>50 cc</v>
          </cell>
          <cell r="G38">
            <v>500404</v>
          </cell>
        </row>
        <row r="39">
          <cell r="A39">
            <v>5</v>
          </cell>
          <cell r="B39" t="str">
            <v>SMG</v>
          </cell>
          <cell r="C39" t="str">
            <v>Gandrup</v>
          </cell>
          <cell r="E39" t="str">
            <v>4. div.</v>
          </cell>
          <cell r="F39" t="str">
            <v>50 cc</v>
          </cell>
          <cell r="G39">
            <v>500405</v>
          </cell>
        </row>
        <row r="40">
          <cell r="A40">
            <v>6</v>
          </cell>
          <cell r="B40" t="str">
            <v>HoSK</v>
          </cell>
          <cell r="C40" t="str">
            <v>Holstebro</v>
          </cell>
          <cell r="E40" t="str">
            <v>4. div.</v>
          </cell>
          <cell r="F40" t="str">
            <v>50 cc</v>
          </cell>
          <cell r="G40">
            <v>500406</v>
          </cell>
        </row>
        <row r="41">
          <cell r="A41">
            <v>7</v>
          </cell>
          <cell r="B41" t="str">
            <v>SMS</v>
          </cell>
          <cell r="C41" t="str">
            <v>Silkeborg</v>
          </cell>
          <cell r="E41" t="str">
            <v>4. div.</v>
          </cell>
          <cell r="F41" t="str">
            <v>50 cc</v>
          </cell>
          <cell r="G41">
            <v>500407</v>
          </cell>
        </row>
        <row r="42">
          <cell r="A42">
            <v>8</v>
          </cell>
          <cell r="B42" t="str">
            <v>SSK2</v>
          </cell>
          <cell r="C42" t="str">
            <v>Slangerup</v>
          </cell>
          <cell r="E42" t="str">
            <v>4. div.</v>
          </cell>
          <cell r="F42" t="str">
            <v>50 cc</v>
          </cell>
          <cell r="G42">
            <v>500408</v>
          </cell>
        </row>
        <row r="43">
          <cell r="A43">
            <v>9</v>
          </cell>
          <cell r="B43" t="str">
            <v>MSM</v>
          </cell>
          <cell r="C43" t="str">
            <v>Glumsø</v>
          </cell>
          <cell r="E43" t="str">
            <v>4. div.</v>
          </cell>
          <cell r="F43" t="str">
            <v>50 cc</v>
          </cell>
          <cell r="G43">
            <v>500409</v>
          </cell>
        </row>
        <row r="44">
          <cell r="A44">
            <v>10</v>
          </cell>
          <cell r="B44" t="str">
            <v>KSC</v>
          </cell>
          <cell r="C44" t="str">
            <v>Kronjylland</v>
          </cell>
          <cell r="E44" t="str">
            <v>4. div.</v>
          </cell>
          <cell r="F44" t="str">
            <v>50 cc</v>
          </cell>
          <cell r="G44">
            <v>500410</v>
          </cell>
        </row>
        <row r="45">
          <cell r="A45">
            <v>11</v>
          </cell>
          <cell r="B45" t="str">
            <v>BSC/SMG</v>
          </cell>
          <cell r="C45" t="str">
            <v>Brovst/Gandrup</v>
          </cell>
          <cell r="E45" t="str">
            <v>4. div.</v>
          </cell>
          <cell r="F45" t="str">
            <v>50 cc</v>
          </cell>
          <cell r="G45">
            <v>500411</v>
          </cell>
        </row>
        <row r="46">
          <cell r="A46">
            <v>12</v>
          </cell>
          <cell r="B46" t="str">
            <v>SMK</v>
          </cell>
          <cell r="C46" t="str">
            <v>Skærbæk</v>
          </cell>
          <cell r="E46" t="str">
            <v>4. div.</v>
          </cell>
          <cell r="F46" t="str">
            <v>50 cc</v>
          </cell>
          <cell r="G46">
            <v>500412</v>
          </cell>
        </row>
        <row r="54">
          <cell r="A54" t="str">
            <v>Holdnr.</v>
          </cell>
          <cell r="B54" t="str">
            <v>Klub-betegnelse</v>
          </cell>
          <cell r="C54" t="str">
            <v>Klub</v>
          </cell>
          <cell r="D54" t="str">
            <v>Bane</v>
          </cell>
          <cell r="E54" t="str">
            <v>Division</v>
          </cell>
          <cell r="F54" t="str">
            <v>Klasse</v>
          </cell>
          <cell r="G54" t="str">
            <v>TA-Nr</v>
          </cell>
        </row>
        <row r="55">
          <cell r="A55">
            <v>1</v>
          </cell>
          <cell r="B55" t="str">
            <v>EMS</v>
          </cell>
          <cell r="C55" t="str">
            <v>Esbjerg</v>
          </cell>
          <cell r="D55" t="str">
            <v>Korskro</v>
          </cell>
          <cell r="E55" t="str">
            <v>1. div.</v>
          </cell>
          <cell r="F55" t="str">
            <v>80 cc</v>
          </cell>
          <cell r="G55">
            <v>800101</v>
          </cell>
        </row>
        <row r="56">
          <cell r="A56">
            <v>2</v>
          </cell>
          <cell r="B56" t="str">
            <v>HSK</v>
          </cell>
          <cell r="C56" t="str">
            <v>Holsted</v>
          </cell>
          <cell r="D56" t="str">
            <v>Holsted</v>
          </cell>
          <cell r="E56" t="str">
            <v>1. div.</v>
          </cell>
          <cell r="F56" t="str">
            <v>80 cc</v>
          </cell>
          <cell r="G56">
            <v>800102</v>
          </cell>
        </row>
        <row r="57">
          <cell r="A57">
            <v>3</v>
          </cell>
          <cell r="B57" t="str">
            <v>FMK</v>
          </cell>
          <cell r="C57" t="str">
            <v>Fredericia</v>
          </cell>
          <cell r="D57" t="str">
            <v>Vejlby</v>
          </cell>
          <cell r="E57" t="str">
            <v>1. div.</v>
          </cell>
          <cell r="F57" t="str">
            <v>80 cc</v>
          </cell>
          <cell r="G57">
            <v>800103</v>
          </cell>
        </row>
        <row r="58">
          <cell r="A58">
            <v>4</v>
          </cell>
          <cell r="B58" t="str">
            <v>SMS</v>
          </cell>
          <cell r="C58" t="str">
            <v>Silkeborg</v>
          </cell>
          <cell r="D58" t="str">
            <v>Elling</v>
          </cell>
          <cell r="E58" t="str">
            <v>1. div.</v>
          </cell>
          <cell r="F58" t="str">
            <v>80 cc</v>
          </cell>
          <cell r="G58">
            <v>800104</v>
          </cell>
        </row>
        <row r="59">
          <cell r="A59">
            <v>5</v>
          </cell>
          <cell r="B59" t="str">
            <v>MSM</v>
          </cell>
          <cell r="C59" t="str">
            <v>Glumsø</v>
          </cell>
          <cell r="D59" t="str">
            <v>Glumsø</v>
          </cell>
          <cell r="E59" t="str">
            <v>1. div.</v>
          </cell>
          <cell r="F59" t="str">
            <v>80 cc</v>
          </cell>
          <cell r="G59">
            <v>800105</v>
          </cell>
        </row>
        <row r="60">
          <cell r="A60">
            <v>6</v>
          </cell>
          <cell r="B60" t="str">
            <v>SSK</v>
          </cell>
          <cell r="C60" t="str">
            <v>Slangerup</v>
          </cell>
          <cell r="D60" t="str">
            <v>Slangerup</v>
          </cell>
          <cell r="E60" t="str">
            <v>1. div.</v>
          </cell>
          <cell r="F60" t="str">
            <v>80 cc</v>
          </cell>
          <cell r="G60">
            <v>800106</v>
          </cell>
        </row>
        <row r="61">
          <cell r="A61">
            <v>7</v>
          </cell>
          <cell r="B61" t="str">
            <v>VSK</v>
          </cell>
          <cell r="C61" t="str">
            <v>Vojens</v>
          </cell>
          <cell r="D61" t="str">
            <v>Vojens</v>
          </cell>
          <cell r="E61" t="str">
            <v>1. div.</v>
          </cell>
          <cell r="F61" t="str">
            <v>80 cc</v>
          </cell>
          <cell r="G61">
            <v>800107</v>
          </cell>
        </row>
        <row r="62">
          <cell r="A62">
            <v>8</v>
          </cell>
          <cell r="B62" t="str">
            <v>OSC</v>
          </cell>
          <cell r="C62" t="str">
            <v>Outrup</v>
          </cell>
          <cell r="D62" t="str">
            <v>Outrup</v>
          </cell>
          <cell r="E62" t="str">
            <v>1. div.</v>
          </cell>
          <cell r="F62" t="str">
            <v>80 cc</v>
          </cell>
          <cell r="G62">
            <v>800108</v>
          </cell>
        </row>
        <row r="65">
          <cell r="A65" t="str">
            <v>Holdnr.</v>
          </cell>
          <cell r="B65" t="str">
            <v>Klub-betegnelse</v>
          </cell>
          <cell r="C65" t="str">
            <v>Klub</v>
          </cell>
          <cell r="D65" t="str">
            <v>Bane</v>
          </cell>
          <cell r="E65" t="str">
            <v>Division</v>
          </cell>
          <cell r="F65" t="str">
            <v>Klasse</v>
          </cell>
          <cell r="G65" t="str">
            <v>TA-Nr</v>
          </cell>
        </row>
        <row r="66">
          <cell r="A66">
            <v>1</v>
          </cell>
          <cell r="B66" t="str">
            <v>EMS</v>
          </cell>
          <cell r="C66" t="str">
            <v>Esbjerg</v>
          </cell>
          <cell r="D66" t="str">
            <v>Korskro</v>
          </cell>
          <cell r="E66" t="str">
            <v>2. div.</v>
          </cell>
          <cell r="F66" t="str">
            <v>80 cc</v>
          </cell>
          <cell r="G66">
            <v>800201</v>
          </cell>
        </row>
        <row r="67">
          <cell r="A67">
            <v>2</v>
          </cell>
          <cell r="B67" t="str">
            <v>MSC</v>
          </cell>
          <cell r="C67" t="str">
            <v>Munkebo</v>
          </cell>
          <cell r="D67" t="str">
            <v>Munkebo</v>
          </cell>
          <cell r="E67" t="str">
            <v>2. div.</v>
          </cell>
          <cell r="F67" t="str">
            <v>80 cc</v>
          </cell>
          <cell r="G67">
            <v>800202</v>
          </cell>
        </row>
        <row r="68">
          <cell r="A68">
            <v>3</v>
          </cell>
          <cell r="B68" t="str">
            <v>FMK</v>
          </cell>
          <cell r="C68" t="str">
            <v>Fredericia</v>
          </cell>
          <cell r="D68" t="str">
            <v>Vejlby</v>
          </cell>
          <cell r="E68" t="str">
            <v>2. div.</v>
          </cell>
          <cell r="F68" t="str">
            <v>80 cc</v>
          </cell>
          <cell r="G68">
            <v>800203</v>
          </cell>
        </row>
        <row r="69">
          <cell r="A69">
            <v>4</v>
          </cell>
          <cell r="B69" t="str">
            <v>HSK</v>
          </cell>
          <cell r="C69" t="str">
            <v>Holsted</v>
          </cell>
          <cell r="D69" t="str">
            <v>Holsted</v>
          </cell>
          <cell r="E69" t="str">
            <v>2. div.</v>
          </cell>
          <cell r="F69" t="str">
            <v>80 cc</v>
          </cell>
          <cell r="G69">
            <v>800204</v>
          </cell>
        </row>
        <row r="70">
          <cell r="A70">
            <v>5</v>
          </cell>
          <cell r="B70" t="str">
            <v>OSC</v>
          </cell>
          <cell r="C70" t="str">
            <v>Outrup</v>
          </cell>
          <cell r="D70" t="str">
            <v>Outrup</v>
          </cell>
          <cell r="E70" t="str">
            <v>2. div.</v>
          </cell>
          <cell r="F70" t="str">
            <v>80 cc</v>
          </cell>
          <cell r="G70">
            <v>800205</v>
          </cell>
        </row>
        <row r="71">
          <cell r="A71">
            <v>6</v>
          </cell>
          <cell r="B71" t="str">
            <v>SSK</v>
          </cell>
          <cell r="C71" t="str">
            <v>Slangerup</v>
          </cell>
          <cell r="D71" t="str">
            <v>Slangerup</v>
          </cell>
          <cell r="E71" t="str">
            <v>2. div.</v>
          </cell>
          <cell r="F71" t="str">
            <v>80 cc</v>
          </cell>
          <cell r="G71">
            <v>800206</v>
          </cell>
        </row>
        <row r="72">
          <cell r="A72">
            <v>7</v>
          </cell>
          <cell r="B72" t="str">
            <v>VBMK</v>
          </cell>
          <cell r="C72" t="str">
            <v>Vissenbjerg</v>
          </cell>
          <cell r="D72" t="str">
            <v>Vissenbjerg</v>
          </cell>
          <cell r="E72" t="str">
            <v>2. div.</v>
          </cell>
          <cell r="F72" t="str">
            <v>80 cc</v>
          </cell>
          <cell r="G72">
            <v>800207</v>
          </cell>
        </row>
        <row r="73">
          <cell r="A73">
            <v>8</v>
          </cell>
          <cell r="B73" t="str">
            <v>HeSK</v>
          </cell>
          <cell r="C73" t="str">
            <v>Herning</v>
          </cell>
          <cell r="D73" t="str">
            <v>Uhre</v>
          </cell>
          <cell r="E73" t="str">
            <v>2. div.</v>
          </cell>
          <cell r="F73" t="str">
            <v>80 cc</v>
          </cell>
          <cell r="G73">
            <v>800208</v>
          </cell>
        </row>
        <row r="76">
          <cell r="A76" t="str">
            <v>Holdnr.</v>
          </cell>
          <cell r="B76" t="str">
            <v>Klub-betegnelse</v>
          </cell>
          <cell r="C76" t="str">
            <v>Klub</v>
          </cell>
          <cell r="D76" t="str">
            <v>Bane</v>
          </cell>
          <cell r="E76" t="str">
            <v>Division</v>
          </cell>
          <cell r="F76" t="str">
            <v>Klasse</v>
          </cell>
          <cell r="G76" t="str">
            <v>TA-Nr</v>
          </cell>
        </row>
        <row r="77">
          <cell r="A77">
            <v>1</v>
          </cell>
          <cell r="B77" t="str">
            <v>FMK</v>
          </cell>
          <cell r="C77" t="str">
            <v>Fredericia</v>
          </cell>
          <cell r="D77" t="str">
            <v>Vejlby</v>
          </cell>
          <cell r="E77" t="str">
            <v>3. div.</v>
          </cell>
          <cell r="F77" t="str">
            <v>80 cc</v>
          </cell>
          <cell r="G77">
            <v>800301</v>
          </cell>
        </row>
        <row r="78">
          <cell r="A78">
            <v>2</v>
          </cell>
          <cell r="B78" t="str">
            <v>MSC</v>
          </cell>
          <cell r="C78" t="str">
            <v>Munkebo</v>
          </cell>
          <cell r="D78" t="str">
            <v>Munkebo</v>
          </cell>
          <cell r="E78" t="str">
            <v>3. div.</v>
          </cell>
          <cell r="F78" t="str">
            <v>80 cc</v>
          </cell>
          <cell r="G78">
            <v>800302</v>
          </cell>
        </row>
        <row r="79">
          <cell r="A79">
            <v>3</v>
          </cell>
          <cell r="B79" t="str">
            <v>SSK</v>
          </cell>
          <cell r="C79" t="str">
            <v>Slangerup</v>
          </cell>
          <cell r="D79" t="str">
            <v>Slangerup</v>
          </cell>
          <cell r="E79" t="str">
            <v>3. div.</v>
          </cell>
          <cell r="F79" t="str">
            <v>80 cc</v>
          </cell>
          <cell r="G79">
            <v>800303</v>
          </cell>
        </row>
        <row r="80">
          <cell r="A80">
            <v>4</v>
          </cell>
          <cell r="B80" t="str">
            <v>HSK</v>
          </cell>
          <cell r="C80" t="str">
            <v>Holsted</v>
          </cell>
          <cell r="D80" t="str">
            <v>Holsted</v>
          </cell>
          <cell r="E80" t="str">
            <v>3. div.</v>
          </cell>
          <cell r="F80" t="str">
            <v>80 cc</v>
          </cell>
          <cell r="G80">
            <v>800304</v>
          </cell>
        </row>
        <row r="81">
          <cell r="A81">
            <v>5</v>
          </cell>
          <cell r="B81" t="str">
            <v>OSC</v>
          </cell>
          <cell r="C81" t="str">
            <v>Outrup</v>
          </cell>
          <cell r="D81" t="str">
            <v>Outrup</v>
          </cell>
          <cell r="E81" t="str">
            <v>3. div.</v>
          </cell>
          <cell r="F81" t="str">
            <v>80 cc</v>
          </cell>
          <cell r="G81">
            <v>800305</v>
          </cell>
        </row>
        <row r="82">
          <cell r="A82">
            <v>6</v>
          </cell>
          <cell r="B82" t="str">
            <v>HeSK</v>
          </cell>
          <cell r="C82" t="str">
            <v>Herning</v>
          </cell>
          <cell r="D82" t="str">
            <v>Uhre</v>
          </cell>
          <cell r="E82" t="str">
            <v>3. div.</v>
          </cell>
          <cell r="F82" t="str">
            <v>80 cc</v>
          </cell>
          <cell r="G82">
            <v>800306</v>
          </cell>
        </row>
        <row r="83">
          <cell r="A83">
            <v>7</v>
          </cell>
          <cell r="B83" t="str">
            <v>VBMK</v>
          </cell>
          <cell r="C83" t="str">
            <v>Vissenbjerg</v>
          </cell>
          <cell r="D83" t="str">
            <v>Vissenbjerg</v>
          </cell>
          <cell r="E83" t="str">
            <v>3. div.</v>
          </cell>
          <cell r="F83" t="str">
            <v>80 cc</v>
          </cell>
          <cell r="G83">
            <v>800307</v>
          </cell>
        </row>
        <row r="84">
          <cell r="A84">
            <v>8</v>
          </cell>
          <cell r="B84" t="str">
            <v>SMS</v>
          </cell>
          <cell r="C84" t="str">
            <v>Silkeborg</v>
          </cell>
          <cell r="D84" t="str">
            <v>Elling</v>
          </cell>
          <cell r="E84" t="str">
            <v>3. div.</v>
          </cell>
          <cell r="F84" t="str">
            <v>80 cc</v>
          </cell>
          <cell r="G84">
            <v>800308</v>
          </cell>
        </row>
        <row r="87">
          <cell r="A87" t="str">
            <v>Holdnr.</v>
          </cell>
          <cell r="B87" t="str">
            <v>Klub-betegnelse</v>
          </cell>
          <cell r="C87" t="str">
            <v>Klub</v>
          </cell>
          <cell r="D87" t="str">
            <v>Bane</v>
          </cell>
          <cell r="E87" t="str">
            <v>Division</v>
          </cell>
          <cell r="F87" t="str">
            <v>Klasse</v>
          </cell>
          <cell r="G87" t="str">
            <v>TA-Nr</v>
          </cell>
        </row>
        <row r="88">
          <cell r="A88">
            <v>1</v>
          </cell>
          <cell r="B88" t="str">
            <v>HoSK/SMG</v>
          </cell>
          <cell r="C88" t="str">
            <v>Holstebro</v>
          </cell>
          <cell r="D88" t="str">
            <v>Holstebro</v>
          </cell>
          <cell r="E88" t="str">
            <v>4. div.</v>
          </cell>
          <cell r="F88" t="str">
            <v>80 cc</v>
          </cell>
          <cell r="G88">
            <v>800401</v>
          </cell>
        </row>
        <row r="89">
          <cell r="A89">
            <v>2</v>
          </cell>
          <cell r="B89" t="str">
            <v>SMS</v>
          </cell>
          <cell r="C89" t="str">
            <v>Silkeborg</v>
          </cell>
          <cell r="D89" t="str">
            <v>Elling</v>
          </cell>
          <cell r="E89" t="str">
            <v>4. div.</v>
          </cell>
          <cell r="F89" t="str">
            <v>80 cc</v>
          </cell>
          <cell r="G89">
            <v>800402</v>
          </cell>
        </row>
        <row r="90">
          <cell r="A90">
            <v>3</v>
          </cell>
          <cell r="B90" t="str">
            <v>SSK</v>
          </cell>
          <cell r="C90" t="str">
            <v>Slangerup</v>
          </cell>
          <cell r="D90" t="str">
            <v>Slangerup</v>
          </cell>
          <cell r="E90" t="str">
            <v>4. div.</v>
          </cell>
          <cell r="F90" t="str">
            <v>80 cc</v>
          </cell>
          <cell r="G90">
            <v>800403</v>
          </cell>
        </row>
        <row r="91">
          <cell r="A91">
            <v>4</v>
          </cell>
          <cell r="B91" t="str">
            <v>GSK</v>
          </cell>
          <cell r="C91" t="str">
            <v>Grindsted</v>
          </cell>
          <cell r="D91" t="str">
            <v>Grindsted</v>
          </cell>
          <cell r="E91" t="str">
            <v>4. div.</v>
          </cell>
          <cell r="F91" t="str">
            <v>80 cc</v>
          </cell>
          <cell r="G91">
            <v>800404</v>
          </cell>
        </row>
        <row r="92">
          <cell r="A92">
            <v>5</v>
          </cell>
          <cell r="B92" t="str">
            <v>MSM</v>
          </cell>
          <cell r="C92" t="str">
            <v>Glumsø</v>
          </cell>
          <cell r="D92" t="str">
            <v>Glumsø</v>
          </cell>
          <cell r="E92" t="str">
            <v>4. div.</v>
          </cell>
          <cell r="F92" t="str">
            <v>80 cc</v>
          </cell>
          <cell r="G92">
            <v>800405</v>
          </cell>
        </row>
        <row r="93">
          <cell r="A93">
            <v>6</v>
          </cell>
          <cell r="B93" t="str">
            <v>HeSK</v>
          </cell>
          <cell r="C93" t="str">
            <v>Herning</v>
          </cell>
          <cell r="D93" t="str">
            <v>Uhre</v>
          </cell>
          <cell r="E93" t="str">
            <v>4. div.</v>
          </cell>
          <cell r="F93" t="str">
            <v>80 cc</v>
          </cell>
          <cell r="G93">
            <v>800406</v>
          </cell>
        </row>
        <row r="94">
          <cell r="A94">
            <v>7</v>
          </cell>
          <cell r="B94" t="str">
            <v>SMG</v>
          </cell>
          <cell r="C94" t="str">
            <v>Gandrup</v>
          </cell>
          <cell r="D94" t="str">
            <v>Fladbro</v>
          </cell>
          <cell r="E94" t="str">
            <v>4. div.</v>
          </cell>
          <cell r="F94" t="str">
            <v>80 cc</v>
          </cell>
          <cell r="G94">
            <v>800407</v>
          </cell>
        </row>
        <row r="95">
          <cell r="A95">
            <v>8</v>
          </cell>
          <cell r="B95" t="str">
            <v>FSK</v>
          </cell>
          <cell r="C95" t="str">
            <v>Fjelsted</v>
          </cell>
          <cell r="D95" t="str">
            <v>Fjelsted</v>
          </cell>
          <cell r="E95" t="str">
            <v>4. div.</v>
          </cell>
          <cell r="F95" t="str">
            <v>80 cc</v>
          </cell>
          <cell r="G95">
            <v>800408</v>
          </cell>
        </row>
        <row r="101">
          <cell r="A101" t="str">
            <v>Holdnr.</v>
          </cell>
          <cell r="B101" t="str">
            <v>Klub-betegnelse</v>
          </cell>
          <cell r="C101" t="str">
            <v>Klub</v>
          </cell>
          <cell r="D101" t="str">
            <v>Bane</v>
          </cell>
          <cell r="E101" t="str">
            <v>Division</v>
          </cell>
          <cell r="F101" t="str">
            <v>Klasse</v>
          </cell>
          <cell r="G101" t="str">
            <v>TA-Nr</v>
          </cell>
        </row>
        <row r="102">
          <cell r="A102">
            <v>1</v>
          </cell>
          <cell r="B102" t="str">
            <v>HoSK</v>
          </cell>
          <cell r="C102" t="str">
            <v>Holstebro</v>
          </cell>
          <cell r="D102" t="str">
            <v>Holstebro</v>
          </cell>
          <cell r="E102" t="str">
            <v>1. div.</v>
          </cell>
          <cell r="F102" t="str">
            <v>500 cc</v>
          </cell>
          <cell r="G102">
            <v>5000101</v>
          </cell>
        </row>
        <row r="103">
          <cell r="A103">
            <v>2</v>
          </cell>
          <cell r="B103" t="str">
            <v>HSK</v>
          </cell>
          <cell r="C103" t="str">
            <v>Holsted</v>
          </cell>
          <cell r="D103" t="str">
            <v>Holsted</v>
          </cell>
          <cell r="E103" t="str">
            <v>1. div.</v>
          </cell>
          <cell r="F103" t="str">
            <v>500 cc</v>
          </cell>
          <cell r="G103">
            <v>5000102</v>
          </cell>
        </row>
        <row r="104">
          <cell r="A104">
            <v>3</v>
          </cell>
          <cell r="B104" t="str">
            <v>EMS</v>
          </cell>
          <cell r="C104" t="str">
            <v>Esbjerg</v>
          </cell>
          <cell r="D104" t="str">
            <v>Korskro</v>
          </cell>
          <cell r="E104" t="str">
            <v>1. div.</v>
          </cell>
          <cell r="F104" t="str">
            <v>500 cc</v>
          </cell>
          <cell r="G104">
            <v>5000103</v>
          </cell>
        </row>
        <row r="105">
          <cell r="A105">
            <v>4</v>
          </cell>
          <cell r="B105" t="str">
            <v>GSK</v>
          </cell>
          <cell r="C105" t="str">
            <v>Grindsted</v>
          </cell>
          <cell r="D105" t="str">
            <v>Grindsted</v>
          </cell>
          <cell r="E105" t="str">
            <v>1. div.</v>
          </cell>
          <cell r="F105" t="str">
            <v>500 cc</v>
          </cell>
          <cell r="G105">
            <v>5000104</v>
          </cell>
        </row>
        <row r="106">
          <cell r="A106">
            <v>5</v>
          </cell>
          <cell r="B106" t="str">
            <v>SSK</v>
          </cell>
          <cell r="C106" t="str">
            <v>Slangerup</v>
          </cell>
          <cell r="D106" t="str">
            <v>Slangerup</v>
          </cell>
          <cell r="E106" t="str">
            <v>1. div.</v>
          </cell>
          <cell r="F106" t="str">
            <v>500 cc</v>
          </cell>
          <cell r="G106">
            <v>5000105</v>
          </cell>
        </row>
        <row r="107">
          <cell r="A107">
            <v>6</v>
          </cell>
          <cell r="B107" t="str">
            <v> </v>
          </cell>
          <cell r="C107" t="str">
            <v> </v>
          </cell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</row>
        <row r="108">
          <cell r="A108">
            <v>7</v>
          </cell>
          <cell r="B108" t="str">
            <v>VSK</v>
          </cell>
          <cell r="C108" t="str">
            <v>Vojens</v>
          </cell>
          <cell r="D108" t="str">
            <v>Vojens</v>
          </cell>
          <cell r="E108" t="str">
            <v>1. div.</v>
          </cell>
          <cell r="F108" t="str">
            <v>500 cc</v>
          </cell>
          <cell r="G108">
            <v>5000107</v>
          </cell>
        </row>
        <row r="109">
          <cell r="A109">
            <v>8</v>
          </cell>
          <cell r="B109" t="str">
            <v>FSK</v>
          </cell>
          <cell r="C109" t="str">
            <v>Fjelsted</v>
          </cell>
          <cell r="D109" t="str">
            <v>Fjelsted</v>
          </cell>
          <cell r="E109" t="str">
            <v>1. div.</v>
          </cell>
          <cell r="F109" t="str">
            <v>500 cc</v>
          </cell>
          <cell r="G109">
            <v>5000108</v>
          </cell>
        </row>
        <row r="112">
          <cell r="A112" t="str">
            <v>Holdnr.</v>
          </cell>
          <cell r="B112" t="str">
            <v>Klub-betegnelse</v>
          </cell>
          <cell r="C112" t="str">
            <v>Klub</v>
          </cell>
          <cell r="D112" t="str">
            <v>Bane</v>
          </cell>
          <cell r="E112" t="str">
            <v>Division</v>
          </cell>
          <cell r="F112" t="str">
            <v>Klasse</v>
          </cell>
          <cell r="G112" t="str">
            <v>TA-Nr</v>
          </cell>
        </row>
        <row r="113">
          <cell r="A113">
            <v>1</v>
          </cell>
          <cell r="B113" t="str">
            <v>OSC</v>
          </cell>
          <cell r="C113" t="str">
            <v>Outrup</v>
          </cell>
          <cell r="D113" t="str">
            <v>Outrup</v>
          </cell>
          <cell r="E113" t="str">
            <v>2. div.</v>
          </cell>
          <cell r="F113" t="str">
            <v>500 cc</v>
          </cell>
          <cell r="G113">
            <v>5000201</v>
          </cell>
        </row>
        <row r="114">
          <cell r="A114">
            <v>2</v>
          </cell>
          <cell r="B114" t="str">
            <v>HoSK</v>
          </cell>
          <cell r="C114" t="str">
            <v>Holstebro</v>
          </cell>
          <cell r="D114" t="str">
            <v>Holstebro</v>
          </cell>
          <cell r="E114" t="str">
            <v>2. div.</v>
          </cell>
          <cell r="F114" t="str">
            <v>500 cc</v>
          </cell>
          <cell r="G114">
            <v>5000202</v>
          </cell>
        </row>
        <row r="115">
          <cell r="A115">
            <v>3</v>
          </cell>
          <cell r="B115" t="str">
            <v>FSK</v>
          </cell>
          <cell r="C115" t="str">
            <v>Fjelsted</v>
          </cell>
          <cell r="D115" t="str">
            <v>Fjelsted</v>
          </cell>
          <cell r="E115" t="str">
            <v>2. div.</v>
          </cell>
          <cell r="F115" t="str">
            <v>500 cc</v>
          </cell>
          <cell r="G115">
            <v>5000203</v>
          </cell>
        </row>
        <row r="116">
          <cell r="A116">
            <v>4</v>
          </cell>
          <cell r="B116" t="str">
            <v>VSK</v>
          </cell>
          <cell r="C116" t="str">
            <v>Vojens</v>
          </cell>
          <cell r="D116" t="str">
            <v>Vojens</v>
          </cell>
          <cell r="E116" t="str">
            <v>2. div.</v>
          </cell>
          <cell r="F116" t="str">
            <v>500 cc</v>
          </cell>
          <cell r="G116">
            <v>5000204</v>
          </cell>
        </row>
        <row r="117">
          <cell r="A117">
            <v>5</v>
          </cell>
          <cell r="B117" t="str">
            <v>EMS</v>
          </cell>
          <cell r="C117" t="str">
            <v>Esbjerg</v>
          </cell>
          <cell r="D117" t="str">
            <v>Korskro</v>
          </cell>
          <cell r="E117" t="str">
            <v>2. div.</v>
          </cell>
          <cell r="F117" t="str">
            <v>500 cc</v>
          </cell>
          <cell r="G117">
            <v>5000205</v>
          </cell>
        </row>
        <row r="118">
          <cell r="A118">
            <v>6</v>
          </cell>
          <cell r="B118" t="str">
            <v>GSK</v>
          </cell>
          <cell r="C118" t="str">
            <v>Grindsted</v>
          </cell>
          <cell r="D118" t="str">
            <v>Grindsted</v>
          </cell>
          <cell r="E118" t="str">
            <v>2. div.</v>
          </cell>
          <cell r="F118" t="str">
            <v>500 cc</v>
          </cell>
          <cell r="G118">
            <v>5000206</v>
          </cell>
        </row>
        <row r="119">
          <cell r="A119">
            <v>7</v>
          </cell>
          <cell r="B119" t="str">
            <v>KSC</v>
          </cell>
          <cell r="C119" t="str">
            <v>Kronjylland</v>
          </cell>
          <cell r="D119" t="str">
            <v>Fladbro</v>
          </cell>
          <cell r="E119" t="str">
            <v>2. div.</v>
          </cell>
          <cell r="F119" t="str">
            <v>500 cc</v>
          </cell>
          <cell r="G119">
            <v>5000207</v>
          </cell>
        </row>
        <row r="120">
          <cell r="A120">
            <v>8</v>
          </cell>
          <cell r="B120" t="str">
            <v>HeSK</v>
          </cell>
          <cell r="C120" t="str">
            <v>Herning</v>
          </cell>
          <cell r="D120" t="str">
            <v>Uhre</v>
          </cell>
          <cell r="E120" t="str">
            <v>2. div.</v>
          </cell>
          <cell r="F120" t="str">
            <v>500 cc</v>
          </cell>
          <cell r="G120">
            <v>5000208</v>
          </cell>
        </row>
        <row r="121">
          <cell r="A121">
            <v>9</v>
          </cell>
          <cell r="B121" t="str">
            <v>KBH</v>
          </cell>
          <cell r="C121" t="str">
            <v>København</v>
          </cell>
          <cell r="D121" t="str">
            <v>København</v>
          </cell>
          <cell r="E121" t="str">
            <v>2. div.</v>
          </cell>
          <cell r="F121" t="str">
            <v>500 cc</v>
          </cell>
          <cell r="G121">
            <v>5000209</v>
          </cell>
        </row>
        <row r="122">
          <cell r="A122">
            <v>10</v>
          </cell>
          <cell r="B122" t="str">
            <v>MSC</v>
          </cell>
          <cell r="C122" t="str">
            <v>Munkebo</v>
          </cell>
          <cell r="D122" t="str">
            <v>Munkebo</v>
          </cell>
          <cell r="E122" t="str">
            <v>2. div.</v>
          </cell>
          <cell r="F122" t="str">
            <v>500 cc</v>
          </cell>
          <cell r="G122">
            <v>5000210</v>
          </cell>
        </row>
        <row r="125">
          <cell r="A125" t="str">
            <v>Holdnr.</v>
          </cell>
          <cell r="B125" t="str">
            <v>Klub-betegnelse</v>
          </cell>
          <cell r="C125" t="str">
            <v>Klub</v>
          </cell>
          <cell r="D125" t="str">
            <v>Bane</v>
          </cell>
          <cell r="E125" t="str">
            <v>Division</v>
          </cell>
          <cell r="F125" t="str">
            <v>Klasse</v>
          </cell>
          <cell r="G125" t="str">
            <v>TA-Nr</v>
          </cell>
        </row>
        <row r="126">
          <cell r="A126">
            <v>1</v>
          </cell>
          <cell r="B126" t="str">
            <v>HSK</v>
          </cell>
          <cell r="C126" t="str">
            <v>Holsted</v>
          </cell>
          <cell r="D126" t="str">
            <v>Holsted</v>
          </cell>
          <cell r="E126" t="str">
            <v>DSL</v>
          </cell>
          <cell r="F126" t="str">
            <v>500 cc</v>
          </cell>
          <cell r="G126">
            <v>5000501</v>
          </cell>
        </row>
        <row r="127">
          <cell r="A127">
            <v>2</v>
          </cell>
          <cell r="B127" t="str">
            <v>SSK</v>
          </cell>
          <cell r="C127" t="str">
            <v>Slangerup</v>
          </cell>
          <cell r="D127" t="str">
            <v>Slangerup</v>
          </cell>
          <cell r="E127" t="str">
            <v>DSL</v>
          </cell>
          <cell r="F127" t="str">
            <v>500 cc</v>
          </cell>
          <cell r="G127">
            <v>5000502</v>
          </cell>
        </row>
        <row r="128">
          <cell r="A128">
            <v>3</v>
          </cell>
          <cell r="B128" t="str">
            <v>BSC</v>
          </cell>
          <cell r="C128" t="str">
            <v>Brovst</v>
          </cell>
          <cell r="D128" t="str">
            <v>Brovst</v>
          </cell>
          <cell r="E128" t="str">
            <v>DSL</v>
          </cell>
          <cell r="F128" t="str">
            <v>500 cc</v>
          </cell>
          <cell r="G128">
            <v>5000504</v>
          </cell>
        </row>
        <row r="129">
          <cell r="A129">
            <v>4</v>
          </cell>
          <cell r="B129" t="str">
            <v>OSC</v>
          </cell>
          <cell r="C129" t="str">
            <v>Outrup</v>
          </cell>
          <cell r="D129" t="str">
            <v>Outrup</v>
          </cell>
          <cell r="E129" t="str">
            <v>DSL</v>
          </cell>
          <cell r="F129" t="str">
            <v>500 cc</v>
          </cell>
          <cell r="G129">
            <v>5000505</v>
          </cell>
        </row>
        <row r="130">
          <cell r="A130">
            <v>5</v>
          </cell>
          <cell r="B130" t="str">
            <v> </v>
          </cell>
          <cell r="C130" t="str">
            <v>Semifinale</v>
          </cell>
          <cell r="D130" t="str">
            <v>Semifinale</v>
          </cell>
        </row>
        <row r="131">
          <cell r="A131">
            <v>7</v>
          </cell>
          <cell r="B131" t="str">
            <v> </v>
          </cell>
          <cell r="C131" t="str">
            <v>Finale</v>
          </cell>
          <cell r="D131" t="str">
            <v>Finale</v>
          </cell>
        </row>
        <row r="132">
          <cell r="A132">
            <v>6</v>
          </cell>
          <cell r="B132" t="str">
            <v> </v>
          </cell>
          <cell r="C132" t="str">
            <v> </v>
          </cell>
          <cell r="D132" t="str">
            <v> </v>
          </cell>
          <cell r="E132" t="str">
            <v> </v>
          </cell>
          <cell r="F132" t="str">
            <v> </v>
          </cell>
          <cell r="G132" t="str">
            <v> </v>
          </cell>
        </row>
        <row r="135">
          <cell r="A135" t="str">
            <v>Holdnr.</v>
          </cell>
          <cell r="B135" t="str">
            <v>Klub-betegnelse</v>
          </cell>
          <cell r="C135" t="str">
            <v>Klub</v>
          </cell>
          <cell r="D135" t="str">
            <v>Bane</v>
          </cell>
          <cell r="E135" t="str">
            <v>Division</v>
          </cell>
          <cell r="F135" t="str">
            <v>Klasse</v>
          </cell>
          <cell r="G135" t="str">
            <v>TA-Nr</v>
          </cell>
        </row>
        <row r="136">
          <cell r="A136">
            <v>1</v>
          </cell>
          <cell r="B136" t="str">
            <v>SMG</v>
          </cell>
          <cell r="C136" t="str">
            <v>Gandrup</v>
          </cell>
          <cell r="D136" t="str">
            <v>Fladbro</v>
          </cell>
          <cell r="E136" t="str">
            <v>Old Boys</v>
          </cell>
          <cell r="F136" t="str">
            <v>500 cc</v>
          </cell>
          <cell r="G136">
            <v>5004001</v>
          </cell>
        </row>
        <row r="137">
          <cell r="A137">
            <v>2</v>
          </cell>
          <cell r="B137" t="str">
            <v>BSC</v>
          </cell>
          <cell r="C137" t="str">
            <v>Brovst</v>
          </cell>
          <cell r="D137" t="str">
            <v>Brovst</v>
          </cell>
          <cell r="E137" t="str">
            <v>Old Boys</v>
          </cell>
          <cell r="F137" t="str">
            <v>500 cc</v>
          </cell>
          <cell r="G137">
            <v>5004002</v>
          </cell>
        </row>
        <row r="138">
          <cell r="A138">
            <v>3</v>
          </cell>
          <cell r="B138" t="str">
            <v>KSC</v>
          </cell>
          <cell r="C138" t="str">
            <v>Kronjylland</v>
          </cell>
          <cell r="D138" t="str">
            <v>Fladbro</v>
          </cell>
          <cell r="E138" t="str">
            <v>Old Boys</v>
          </cell>
          <cell r="F138" t="str">
            <v>500 cc</v>
          </cell>
          <cell r="G138">
            <v>5004003</v>
          </cell>
        </row>
        <row r="139">
          <cell r="A139">
            <v>4</v>
          </cell>
          <cell r="B139" t="str">
            <v>SMS</v>
          </cell>
          <cell r="C139" t="str">
            <v>Silkeborg</v>
          </cell>
          <cell r="D139" t="str">
            <v>Elling</v>
          </cell>
          <cell r="E139" t="str">
            <v>Old Boys</v>
          </cell>
          <cell r="F139" t="str">
            <v>500 cc</v>
          </cell>
          <cell r="G139">
            <v>5004004</v>
          </cell>
        </row>
        <row r="140">
          <cell r="A140">
            <v>5</v>
          </cell>
          <cell r="B140" t="str">
            <v>BMK</v>
          </cell>
          <cell r="C140" t="str">
            <v>Bogense</v>
          </cell>
          <cell r="D140" t="str">
            <v>Fjelsted</v>
          </cell>
          <cell r="E140" t="str">
            <v>Old Boys</v>
          </cell>
          <cell r="F140" t="str">
            <v>500 cc</v>
          </cell>
          <cell r="G140">
            <v>5004005</v>
          </cell>
        </row>
        <row r="141">
          <cell r="A141">
            <v>6</v>
          </cell>
          <cell r="B141" t="str">
            <v>VSK</v>
          </cell>
          <cell r="C141" t="str">
            <v>Vojens</v>
          </cell>
          <cell r="D141" t="str">
            <v>Vojens</v>
          </cell>
          <cell r="E141" t="str">
            <v>Old Boys</v>
          </cell>
          <cell r="F141" t="str">
            <v>500 cc</v>
          </cell>
          <cell r="G141">
            <v>5004006</v>
          </cell>
        </row>
        <row r="142">
          <cell r="A142">
            <v>7</v>
          </cell>
          <cell r="B142" t="str">
            <v>EMS</v>
          </cell>
          <cell r="C142" t="str">
            <v>Esbjerg</v>
          </cell>
          <cell r="D142" t="str">
            <v>Korskro</v>
          </cell>
          <cell r="E142" t="str">
            <v>Old Boys</v>
          </cell>
          <cell r="F142" t="str">
            <v>500 cc</v>
          </cell>
          <cell r="G142">
            <v>5004007</v>
          </cell>
        </row>
      </sheetData>
      <sheetData sheetId="6">
        <row r="1">
          <cell r="A1" t="str">
            <v>Lic.nr.:</v>
          </cell>
          <cell r="B1" t="str">
            <v>Navn:</v>
          </cell>
          <cell r="C1" t="str">
            <v>Adresse</v>
          </cell>
          <cell r="D1" t="str">
            <v>Postnr</v>
          </cell>
          <cell r="E1" t="str">
            <v>By</v>
          </cell>
          <cell r="F1" t="str">
            <v>Telefon 1</v>
          </cell>
          <cell r="G1" t="str">
            <v>Telefon 2</v>
          </cell>
          <cell r="H1" t="str">
            <v>Mobil 1</v>
          </cell>
          <cell r="I1" t="str">
            <v>Mobil 2</v>
          </cell>
          <cell r="J1" t="str">
            <v>Fax.nr.:</v>
          </cell>
          <cell r="K1" t="str">
            <v>E-mail adresse</v>
          </cell>
        </row>
        <row r="2">
          <cell r="A2">
            <v>37</v>
          </cell>
          <cell r="B2" t="str">
            <v>Lissie Laursen</v>
          </cell>
          <cell r="C2" t="str">
            <v>Rønnedevej 2F, st.</v>
          </cell>
          <cell r="D2">
            <v>4100</v>
          </cell>
          <cell r="E2" t="str">
            <v>Ringsted</v>
          </cell>
          <cell r="F2" t="str">
            <v>57 67 20 94</v>
          </cell>
          <cell r="H2" t="str">
            <v>25 78 20 94</v>
          </cell>
          <cell r="J2" t="str">
            <v>57 67 20 94</v>
          </cell>
          <cell r="K2" t="str">
            <v>isdronningen@get2net.dk</v>
          </cell>
        </row>
        <row r="3">
          <cell r="A3">
            <v>506</v>
          </cell>
          <cell r="B3" t="str">
            <v>Lars B. Hansen</v>
          </cell>
          <cell r="C3" t="str">
            <v>Gl. Novrupvej 5</v>
          </cell>
          <cell r="D3">
            <v>6705</v>
          </cell>
          <cell r="E3" t="str">
            <v>Esbjerg Ø</v>
          </cell>
          <cell r="F3" t="str">
            <v>75 13 2215</v>
          </cell>
          <cell r="H3" t="str">
            <v>40 46 70 65</v>
          </cell>
          <cell r="J3" t="str">
            <v>75 45 71 15</v>
          </cell>
          <cell r="K3" t="str">
            <v>labha@tdc.dk</v>
          </cell>
        </row>
        <row r="4">
          <cell r="A4">
            <v>512</v>
          </cell>
          <cell r="B4" t="str">
            <v>Per Ipland</v>
          </cell>
          <cell r="C4" t="str">
            <v>Egebakken 3C</v>
          </cell>
          <cell r="D4">
            <v>6818</v>
          </cell>
          <cell r="E4" t="str">
            <v>Årre</v>
          </cell>
          <cell r="F4" t="str">
            <v>75 19 19 55</v>
          </cell>
          <cell r="K4" t="str">
            <v>mekaniskvaerk@industri.dk</v>
          </cell>
        </row>
        <row r="5">
          <cell r="A5">
            <v>555</v>
          </cell>
          <cell r="B5" t="str">
            <v>Bjarne Sørensen</v>
          </cell>
          <cell r="C5" t="str">
            <v>Rughøjvej 24</v>
          </cell>
          <cell r="D5">
            <v>5250</v>
          </cell>
          <cell r="E5" t="str">
            <v>Odense SV</v>
          </cell>
          <cell r="F5" t="str">
            <v>65 96 35 85</v>
          </cell>
          <cell r="G5" t="str">
            <v>63 20 26 14</v>
          </cell>
          <cell r="H5" t="str">
            <v>20 94 35 85</v>
          </cell>
          <cell r="J5" t="str">
            <v>61 70 65 96</v>
          </cell>
          <cell r="K5" t="str">
            <v>bs@dfif.dk</v>
          </cell>
        </row>
        <row r="6">
          <cell r="A6">
            <v>571</v>
          </cell>
          <cell r="B6" t="str">
            <v>Niels Munk Nielsen</v>
          </cell>
          <cell r="C6" t="str">
            <v>Tarp Byvej 108</v>
          </cell>
          <cell r="D6">
            <v>6715</v>
          </cell>
          <cell r="E6" t="str">
            <v>Esbjerg N</v>
          </cell>
          <cell r="F6" t="str">
            <v>75 16 73 20</v>
          </cell>
          <cell r="H6" t="str">
            <v>28 11 73 20</v>
          </cell>
          <cell r="J6" t="str">
            <v>75 16 73 20</v>
          </cell>
          <cell r="K6" t="str">
            <v>nielsmunk@email.dk</v>
          </cell>
        </row>
        <row r="7">
          <cell r="A7">
            <v>677</v>
          </cell>
          <cell r="B7" t="str">
            <v>Torben Jensen</v>
          </cell>
          <cell r="C7" t="str">
            <v>Matrosvænget 1</v>
          </cell>
          <cell r="D7">
            <v>7000</v>
          </cell>
          <cell r="E7" t="str">
            <v>Fredericia</v>
          </cell>
          <cell r="F7" t="str">
            <v>75 94 49 29</v>
          </cell>
          <cell r="H7" t="str">
            <v>40 20 49 29</v>
          </cell>
          <cell r="K7" t="str">
            <v>Torben@telenautic.dk</v>
          </cell>
        </row>
        <row r="8">
          <cell r="A8">
            <v>1038</v>
          </cell>
          <cell r="B8" t="str">
            <v>Finn Pauli Thomsen</v>
          </cell>
          <cell r="C8" t="str">
            <v>Østergade 34</v>
          </cell>
          <cell r="D8">
            <v>8600</v>
          </cell>
          <cell r="E8" t="str">
            <v>Silkeborg</v>
          </cell>
          <cell r="F8" t="str">
            <v>86 81 07 32</v>
          </cell>
          <cell r="H8" t="str">
            <v>51 34 23 32</v>
          </cell>
          <cell r="K8" t="str">
            <v>finnpauli@webspeed.dk</v>
          </cell>
        </row>
        <row r="9">
          <cell r="A9">
            <v>1065</v>
          </cell>
          <cell r="B9" t="str">
            <v>Tom Kjælder</v>
          </cell>
          <cell r="C9" t="str">
            <v>Sønder Alle 17</v>
          </cell>
          <cell r="D9">
            <v>8800</v>
          </cell>
          <cell r="E9" t="str">
            <v>Viborg</v>
          </cell>
          <cell r="F9" t="str">
            <v>86 62 85 36</v>
          </cell>
          <cell r="G9" t="str">
            <v>98 29 23 84</v>
          </cell>
          <cell r="H9" t="str">
            <v>23 49 98 99</v>
          </cell>
          <cell r="K9" t="str">
            <v>tkjelder@mail.dk</v>
          </cell>
        </row>
        <row r="10">
          <cell r="A10">
            <v>1408</v>
          </cell>
          <cell r="B10" t="str">
            <v>Carsten Mikkelsen</v>
          </cell>
          <cell r="C10" t="str">
            <v>Solsikkevej 6</v>
          </cell>
          <cell r="D10">
            <v>8900</v>
          </cell>
          <cell r="E10" t="str">
            <v>Randers</v>
          </cell>
          <cell r="F10" t="str">
            <v>86 41 54 02</v>
          </cell>
          <cell r="H10" t="str">
            <v>20 89 31 12</v>
          </cell>
          <cell r="J10" t="str">
            <v>86 41 54 02</v>
          </cell>
          <cell r="K10" t="str">
            <v>carmik@superliga.dk</v>
          </cell>
        </row>
        <row r="11">
          <cell r="A11">
            <v>1522</v>
          </cell>
          <cell r="B11" t="str">
            <v>Ib Christiansen </v>
          </cell>
          <cell r="C11" t="str">
            <v>Hiort Lorenzensvej 56, st.th</v>
          </cell>
          <cell r="D11">
            <v>6100</v>
          </cell>
          <cell r="E11" t="str">
            <v>Haderslev</v>
          </cell>
          <cell r="F11" t="str">
            <v>74 52 7901    </v>
          </cell>
          <cell r="H11" t="str">
            <v>2230 9421</v>
          </cell>
          <cell r="K11" t="str">
            <v>ibchristiansen@webspeed.dk</v>
          </cell>
        </row>
        <row r="12">
          <cell r="A12">
            <v>1725</v>
          </cell>
          <cell r="B12" t="str">
            <v>Elvin Rasmussen</v>
          </cell>
          <cell r="C12" t="str">
            <v>Kronhedevej 9</v>
          </cell>
          <cell r="D12">
            <v>7200</v>
          </cell>
          <cell r="E12" t="str">
            <v>Grindsted</v>
          </cell>
          <cell r="F12" t="str">
            <v>75 32 31 20</v>
          </cell>
          <cell r="G12" t="str">
            <v>76 72 09 06</v>
          </cell>
          <cell r="H12" t="str">
            <v>20 49 03 53</v>
          </cell>
          <cell r="J12">
            <v>75323122</v>
          </cell>
          <cell r="K12" t="str">
            <v>elvin@rasmussen.mail.dk</v>
          </cell>
        </row>
        <row r="13">
          <cell r="A13">
            <v>1800</v>
          </cell>
          <cell r="B13" t="str">
            <v>Poul Erik Nielsen</v>
          </cell>
          <cell r="C13" t="str">
            <v>Trøjborgvej 19</v>
          </cell>
          <cell r="D13">
            <v>6630</v>
          </cell>
          <cell r="E13" t="str">
            <v>Rødding</v>
          </cell>
          <cell r="F13" t="str">
            <v>74 84 88 82</v>
          </cell>
          <cell r="H13" t="str">
            <v>76 96 10 17</v>
          </cell>
          <cell r="J13" t="str">
            <v>Arbejde</v>
          </cell>
          <cell r="K13" t="str">
            <v>Pen.skodborg@mail.tele.dk</v>
          </cell>
        </row>
        <row r="14">
          <cell r="A14">
            <v>1813</v>
          </cell>
          <cell r="B14" t="str">
            <v>Kjeld Hansen</v>
          </cell>
          <cell r="C14" t="str">
            <v>Vesterbjergvej 9</v>
          </cell>
          <cell r="D14">
            <v>9460</v>
          </cell>
          <cell r="E14" t="str">
            <v>Brovst</v>
          </cell>
          <cell r="F14" t="str">
            <v>98 23 3508</v>
          </cell>
          <cell r="H14" t="str">
            <v>40 10 7273</v>
          </cell>
          <cell r="J14" t="str">
            <v>98 23 3507</v>
          </cell>
          <cell r="K14" t="str">
            <v>kjeld@khbyg.dk</v>
          </cell>
        </row>
        <row r="15">
          <cell r="A15">
            <v>1817</v>
          </cell>
          <cell r="B15" t="str">
            <v>Søren Kjær</v>
          </cell>
          <cell r="C15" t="str">
            <v>Ildfuglevænget 260</v>
          </cell>
          <cell r="D15">
            <v>5260</v>
          </cell>
          <cell r="E15" t="str">
            <v>Odense S</v>
          </cell>
          <cell r="F15" t="str">
            <v>66 15 15 53</v>
          </cell>
          <cell r="H15" t="str">
            <v>51 28 92 18</v>
          </cell>
          <cell r="J15" t="str">
            <v>66 15 15 53</v>
          </cell>
          <cell r="K15" t="str">
            <v>Soeren.kjær@mail.tele.dk</v>
          </cell>
        </row>
        <row r="16">
          <cell r="A16">
            <v>1823</v>
          </cell>
          <cell r="B16" t="str">
            <v>Kjeld Imer</v>
          </cell>
          <cell r="C16" t="str">
            <v>Søndre Alle 16</v>
          </cell>
          <cell r="D16">
            <v>9460</v>
          </cell>
          <cell r="E16" t="str">
            <v>Brovst</v>
          </cell>
          <cell r="F16" t="str">
            <v>98 23 3280</v>
          </cell>
          <cell r="G16" t="str">
            <v>98 23 11 00</v>
          </cell>
          <cell r="H16" t="str">
            <v>26 18 3281</v>
          </cell>
          <cell r="J16">
            <v>98231721</v>
          </cell>
          <cell r="K16" t="str">
            <v>kjeldimer@mail.dk</v>
          </cell>
        </row>
        <row r="17">
          <cell r="A17">
            <v>2322</v>
          </cell>
          <cell r="B17" t="str">
            <v>Bent Thomadsen</v>
          </cell>
          <cell r="C17" t="str">
            <v>Hejmdalsvej 6</v>
          </cell>
          <cell r="D17">
            <v>8981</v>
          </cell>
          <cell r="E17" t="str">
            <v>Spentrup</v>
          </cell>
          <cell r="F17" t="str">
            <v>86 47 91 05</v>
          </cell>
          <cell r="H17" t="str">
            <v>20 13073 13</v>
          </cell>
          <cell r="K17" t="str">
            <v>bentthomadsen@post.tele.dk</v>
          </cell>
        </row>
        <row r="18">
          <cell r="A18">
            <v>3904</v>
          </cell>
          <cell r="B18" t="str">
            <v>Hans H. Nielsen</v>
          </cell>
          <cell r="C18" t="str">
            <v>Fenrisvej 6, st. th.</v>
          </cell>
          <cell r="D18">
            <v>8900</v>
          </cell>
          <cell r="E18" t="str">
            <v>Randers</v>
          </cell>
          <cell r="K18" t="str">
            <v>hansharald@webspeed.dk</v>
          </cell>
        </row>
        <row r="19">
          <cell r="A19">
            <v>3905</v>
          </cell>
          <cell r="B19" t="str">
            <v>Frede Christoffersen</v>
          </cell>
          <cell r="C19" t="str">
            <v>Abildrovej 27</v>
          </cell>
          <cell r="D19">
            <v>5400</v>
          </cell>
          <cell r="E19" t="str">
            <v>Bogense</v>
          </cell>
          <cell r="F19" t="str">
            <v>64 81 19 79</v>
          </cell>
          <cell r="H19" t="str">
            <v>21 40 64 67</v>
          </cell>
          <cell r="I19" t="str">
            <v>40 17 97 32</v>
          </cell>
          <cell r="K19" t="str">
            <v>bmk@post.tele.dk</v>
          </cell>
        </row>
        <row r="20">
          <cell r="A20">
            <v>4138</v>
          </cell>
          <cell r="B20" t="str">
            <v>Carsten Hansen</v>
          </cell>
          <cell r="C20" t="str">
            <v>Rughøjvej 22</v>
          </cell>
          <cell r="D20">
            <v>5250</v>
          </cell>
          <cell r="E20" t="str">
            <v>Odense SV</v>
          </cell>
          <cell r="F20" t="str">
            <v>65 96 33 51</v>
          </cell>
          <cell r="K20" t="str">
            <v>carsten_hansen@jubiimail.dk</v>
          </cell>
        </row>
        <row r="21">
          <cell r="A21">
            <v>4545</v>
          </cell>
          <cell r="B21" t="str">
            <v>Thorkild Hansen</v>
          </cell>
          <cell r="C21" t="str">
            <v>Rønnevej 6</v>
          </cell>
          <cell r="D21">
            <v>5690</v>
          </cell>
          <cell r="E21" t="str">
            <v>Tommerup</v>
          </cell>
          <cell r="F21" t="str">
            <v>64 75 21 54</v>
          </cell>
          <cell r="H21" t="str">
            <v>27 47 79 95</v>
          </cell>
          <cell r="J21" t="str">
            <v>64 75 21 89</v>
          </cell>
          <cell r="K21" t="str">
            <v>tuh@hansen.tdcadsl.dk</v>
          </cell>
        </row>
        <row r="22">
          <cell r="A22">
            <v>4688</v>
          </cell>
          <cell r="B22" t="str">
            <v>Arne Koch </v>
          </cell>
          <cell r="C22" t="str">
            <v>Lungerne 15</v>
          </cell>
          <cell r="D22">
            <v>5560</v>
          </cell>
          <cell r="E22" t="str">
            <v>Årup</v>
          </cell>
          <cell r="F22" t="str">
            <v>64 43 17 98</v>
          </cell>
          <cell r="G22" t="str">
            <v>75 92 00 00    </v>
          </cell>
          <cell r="H22" t="str">
            <v>21 61 55 22</v>
          </cell>
        </row>
        <row r="23">
          <cell r="A23">
            <v>5105</v>
          </cell>
          <cell r="B23" t="str">
            <v>Ole Jacobsen</v>
          </cell>
          <cell r="C23" t="str">
            <v>Skovbakken 22</v>
          </cell>
          <cell r="D23">
            <v>7500</v>
          </cell>
          <cell r="E23" t="str">
            <v>Holstebro</v>
          </cell>
          <cell r="H23" t="str">
            <v>21 20 27 50</v>
          </cell>
          <cell r="K23" t="str">
            <v>Ole.jakobsen@mail.dk</v>
          </cell>
        </row>
        <row r="24">
          <cell r="A24">
            <v>5540</v>
          </cell>
          <cell r="B24" t="str">
            <v>Steen Kjær</v>
          </cell>
          <cell r="C24" t="str">
            <v>Holsevej 30</v>
          </cell>
          <cell r="D24">
            <v>5464</v>
          </cell>
          <cell r="E24" t="str">
            <v>Brenderup</v>
          </cell>
          <cell r="F24" t="str">
            <v>64 44 21 37</v>
          </cell>
          <cell r="H24" t="str">
            <v>2344 2137</v>
          </cell>
          <cell r="K24" t="str">
            <v>smk@firstinternet.dk</v>
          </cell>
        </row>
        <row r="25">
          <cell r="A25">
            <v>5671</v>
          </cell>
          <cell r="B25" t="str">
            <v>Hans Chr. Schack.</v>
          </cell>
          <cell r="C25" t="str">
            <v>Søgårdsvej 3</v>
          </cell>
          <cell r="D25">
            <v>6670</v>
          </cell>
          <cell r="E25" t="str">
            <v>Holsted</v>
          </cell>
          <cell r="F25" t="str">
            <v>75 39 2971</v>
          </cell>
          <cell r="G25" t="str">
            <v>74 54 01 10</v>
          </cell>
          <cell r="H25" t="str">
            <v>21 779966</v>
          </cell>
          <cell r="J25">
            <v>75392970</v>
          </cell>
          <cell r="K25" t="str">
            <v>0400has@mail.dk</v>
          </cell>
        </row>
        <row r="26">
          <cell r="A26">
            <v>5923</v>
          </cell>
          <cell r="B26" t="str">
            <v>Ole Thrane</v>
          </cell>
          <cell r="C26" t="str">
            <v>Engvej 2</v>
          </cell>
          <cell r="D26">
            <v>5540</v>
          </cell>
          <cell r="E26" t="str">
            <v>Ullerslev</v>
          </cell>
          <cell r="F26" t="str">
            <v>65 35 24 45</v>
          </cell>
          <cell r="H26" t="str">
            <v>40 21 52 16</v>
          </cell>
          <cell r="K26" t="str">
            <v>ot@sdspeedway.dk</v>
          </cell>
        </row>
        <row r="27">
          <cell r="A27">
            <v>6168</v>
          </cell>
          <cell r="B27" t="str">
            <v>Jens Michael Andersen</v>
          </cell>
          <cell r="C27" t="str">
            <v>Kløvbakken 30</v>
          </cell>
          <cell r="D27">
            <v>6855</v>
          </cell>
          <cell r="E27" t="str">
            <v>Outrup</v>
          </cell>
          <cell r="F27" t="str">
            <v>75 25 1684</v>
          </cell>
          <cell r="H27" t="str">
            <v>21 61 54 09</v>
          </cell>
          <cell r="J27" t="str">
            <v>75 25 1664</v>
          </cell>
          <cell r="K27" t="str">
            <v>Michael.a@mail.dk</v>
          </cell>
        </row>
        <row r="28">
          <cell r="A28">
            <v>6182</v>
          </cell>
          <cell r="B28" t="str">
            <v>Ole Hansen</v>
          </cell>
          <cell r="C28" t="str">
            <v>Kløvbakken 91</v>
          </cell>
          <cell r="D28">
            <v>6855</v>
          </cell>
          <cell r="E28" t="str">
            <v>Outrup</v>
          </cell>
          <cell r="F28" t="str">
            <v>75 25 14 25</v>
          </cell>
          <cell r="H28" t="str">
            <v>30 56 00 56</v>
          </cell>
          <cell r="K28" t="str">
            <v>olehansen@os.dk</v>
          </cell>
        </row>
        <row r="29">
          <cell r="A29">
            <v>6199</v>
          </cell>
          <cell r="B29" t="str">
            <v>Bent Juul Larsen</v>
          </cell>
          <cell r="C29" t="str">
            <v>Hennevej 30</v>
          </cell>
          <cell r="D29">
            <v>6855</v>
          </cell>
          <cell r="E29" t="str">
            <v>Outrup</v>
          </cell>
          <cell r="F29" t="str">
            <v>75 25 17 93</v>
          </cell>
          <cell r="G29" t="str">
            <v>76 52 28 10</v>
          </cell>
          <cell r="H29" t="str">
            <v>20 21 17 99</v>
          </cell>
          <cell r="J29" t="str">
            <v>75 25 17 90</v>
          </cell>
          <cell r="K29" t="str">
            <v>e-wood@bjlaps.dk</v>
          </cell>
        </row>
        <row r="30">
          <cell r="A30">
            <v>6216</v>
          </cell>
          <cell r="B30" t="str">
            <v>Kenn Nielsen</v>
          </cell>
          <cell r="C30" t="str">
            <v>Navervej 20</v>
          </cell>
          <cell r="D30">
            <v>6800</v>
          </cell>
          <cell r="E30" t="str">
            <v>Varde</v>
          </cell>
          <cell r="F30" t="str">
            <v>75 28 9980</v>
          </cell>
          <cell r="H30" t="str">
            <v>21 74 9739</v>
          </cell>
          <cell r="K30" t="str">
            <v>Kn.ims@mail.dk</v>
          </cell>
        </row>
        <row r="31">
          <cell r="A31">
            <v>6801</v>
          </cell>
          <cell r="B31" t="str">
            <v>Jesper Steentoft</v>
          </cell>
          <cell r="C31" t="str">
            <v>Mølleparken 24 E, Jels</v>
          </cell>
          <cell r="D31">
            <v>6630</v>
          </cell>
          <cell r="E31" t="str">
            <v>Rødding</v>
          </cell>
          <cell r="F31" t="str">
            <v>74 55 3044</v>
          </cell>
          <cell r="G31" t="str">
            <v>74 55 22 33</v>
          </cell>
          <cell r="H31" t="str">
            <v>20 24 2344</v>
          </cell>
          <cell r="J31" t="str">
            <v>74 55 2849</v>
          </cell>
          <cell r="K31" t="str">
            <v>j.steentoft@jubii.dk</v>
          </cell>
        </row>
        <row r="32">
          <cell r="A32">
            <v>8035</v>
          </cell>
          <cell r="B32" t="str">
            <v>Brian Svendsen</v>
          </cell>
          <cell r="C32" t="str">
            <v>Degnebakken 13, Vigersted</v>
          </cell>
          <cell r="D32">
            <v>4100</v>
          </cell>
          <cell r="E32" t="str">
            <v>Ringsted</v>
          </cell>
          <cell r="F32" t="str">
            <v>57 53 43 03</v>
          </cell>
          <cell r="H32" t="str">
            <v>20 49 16 08</v>
          </cell>
          <cell r="J32" t="str">
            <v>57 53 43 04</v>
          </cell>
          <cell r="K32" t="str">
            <v>pb.svendsen@tdcadsl.dk</v>
          </cell>
        </row>
        <row r="33">
          <cell r="A33">
            <v>8126</v>
          </cell>
          <cell r="B33" t="str">
            <v>Jens Foldager</v>
          </cell>
          <cell r="C33" t="str">
            <v>Bisgårdvej 52</v>
          </cell>
          <cell r="D33">
            <v>7500</v>
          </cell>
          <cell r="E33" t="str">
            <v>Holstebro</v>
          </cell>
          <cell r="F33" t="str">
            <v>97 46 1326</v>
          </cell>
          <cell r="G33" t="str">
            <v>96 13 02 78</v>
          </cell>
          <cell r="H33" t="str">
            <v>23 72 2261</v>
          </cell>
          <cell r="K33" t="str">
            <v>j.foldager@mail.dk</v>
          </cell>
        </row>
        <row r="34">
          <cell r="A34">
            <v>8333</v>
          </cell>
          <cell r="B34" t="str">
            <v>Hanne Riisberg</v>
          </cell>
          <cell r="C34" t="str">
            <v>Plougslundvej 212</v>
          </cell>
          <cell r="D34">
            <v>7190</v>
          </cell>
          <cell r="E34" t="str">
            <v>Billund</v>
          </cell>
          <cell r="F34" t="str">
            <v>75 88 44 60</v>
          </cell>
          <cell r="H34" t="str">
            <v>26 48 80 86</v>
          </cell>
          <cell r="K34" t="str">
            <v>riisberg@mail.dk</v>
          </cell>
        </row>
        <row r="35">
          <cell r="A35">
            <v>9229</v>
          </cell>
          <cell r="B35" t="str">
            <v>Ulla Kruse Hansen</v>
          </cell>
          <cell r="C35" t="str">
            <v>Rugvænget 71</v>
          </cell>
          <cell r="D35">
            <v>2750</v>
          </cell>
          <cell r="E35" t="str">
            <v>Ballerup</v>
          </cell>
          <cell r="F35" t="str">
            <v>47 10 19 94</v>
          </cell>
          <cell r="H35" t="str">
            <v>21 43 18 42</v>
          </cell>
          <cell r="K35" t="str">
            <v>speedmor@klbn.dk</v>
          </cell>
        </row>
        <row r="36">
          <cell r="A36">
            <v>14870</v>
          </cell>
          <cell r="B36" t="str">
            <v>Tine B. Svendsen</v>
          </cell>
          <cell r="C36" t="str">
            <v>Ahornvænget 122</v>
          </cell>
          <cell r="D36">
            <v>3250</v>
          </cell>
          <cell r="E36" t="str">
            <v>Gilleleje</v>
          </cell>
          <cell r="F36" t="str">
            <v>48 30 30 66</v>
          </cell>
          <cell r="H36" t="str">
            <v>22 45 56 80</v>
          </cell>
          <cell r="J36" t="str">
            <v>48 30 35 66</v>
          </cell>
          <cell r="K36" t="str">
            <v>krumborg@sport.dk</v>
          </cell>
        </row>
        <row r="37">
          <cell r="A37">
            <v>17145</v>
          </cell>
          <cell r="B37" t="str">
            <v>Michael Jensen</v>
          </cell>
          <cell r="C37" t="str">
            <v>Spurvevej 132</v>
          </cell>
          <cell r="D37">
            <v>4171</v>
          </cell>
          <cell r="E37" t="str">
            <v>Glumsø</v>
          </cell>
          <cell r="H37" t="str">
            <v>40 44 07 64</v>
          </cell>
          <cell r="K37" t="str">
            <v>teamglumso@e-mail.dk</v>
          </cell>
        </row>
        <row r="38">
          <cell r="A38">
            <v>18676</v>
          </cell>
          <cell r="B38" t="str">
            <v>Niels Christensen</v>
          </cell>
          <cell r="C38" t="str">
            <v>Snebærvænget 1</v>
          </cell>
          <cell r="D38">
            <v>7000</v>
          </cell>
          <cell r="E38" t="str">
            <v>Fredericia</v>
          </cell>
          <cell r="F38" t="str">
            <v>75 95 73 54</v>
          </cell>
          <cell r="H38" t="str">
            <v>23 34 08 09</v>
          </cell>
          <cell r="J38" t="str">
            <v>75 95 73 54</v>
          </cell>
          <cell r="K38" t="str">
            <v>nie.chr@get2net.dk</v>
          </cell>
        </row>
        <row r="39">
          <cell r="A39">
            <v>99996</v>
          </cell>
          <cell r="B39" t="str">
            <v>Microdommer</v>
          </cell>
          <cell r="C39" t="str">
            <v> </v>
          </cell>
        </row>
      </sheetData>
      <sheetData sheetId="7">
        <row r="5">
          <cell r="A5" t="str">
            <v>Licens/Banenr.</v>
          </cell>
          <cell r="B5" t="str">
            <v>Licensnr.</v>
          </cell>
          <cell r="C5" t="str">
            <v>Dommernavn</v>
          </cell>
          <cell r="D5" t="str">
            <v>Adresse</v>
          </cell>
          <cell r="E5" t="str">
            <v>Banenr</v>
          </cell>
          <cell r="F5" t="str">
            <v>Banenavn</v>
          </cell>
          <cell r="G5" t="str">
            <v>Bro</v>
          </cell>
          <cell r="H5" t="str">
            <v>Krak km</v>
          </cell>
          <cell r="I5" t="str">
            <v>I alt km</v>
          </cell>
          <cell r="J5" t="str">
            <v>Bropris</v>
          </cell>
          <cell r="K5" t="str">
            <v>Km pris</v>
          </cell>
          <cell r="L5" t="str">
            <v>Diæt</v>
          </cell>
          <cell r="M5" t="str">
            <v>I alt</v>
          </cell>
          <cell r="N5" t="str">
            <v>km_penge mv.</v>
          </cell>
          <cell r="O5" t="str">
            <v>Bemærkning</v>
          </cell>
        </row>
        <row r="6">
          <cell r="A6" t="str">
            <v>3714</v>
          </cell>
          <cell r="B6">
            <v>37</v>
          </cell>
          <cell r="C6" t="str">
            <v>Lissie Laursen</v>
          </cell>
          <cell r="D6" t="str">
            <v>Rønnedevej 2F, st.</v>
          </cell>
          <cell r="E6">
            <v>14</v>
          </cell>
          <cell r="F6" t="str">
            <v>Korskro</v>
          </cell>
          <cell r="G6" t="str">
            <v>Ja</v>
          </cell>
          <cell r="H6">
            <v>223</v>
          </cell>
          <cell r="I6">
            <v>446</v>
          </cell>
          <cell r="J6">
            <v>400</v>
          </cell>
          <cell r="K6">
            <v>1471.8</v>
          </cell>
          <cell r="L6">
            <v>150</v>
          </cell>
          <cell r="M6">
            <v>2021.8</v>
          </cell>
          <cell r="N6">
            <v>1621.8</v>
          </cell>
        </row>
        <row r="7">
          <cell r="A7" t="str">
            <v>3715</v>
          </cell>
          <cell r="B7">
            <v>37</v>
          </cell>
          <cell r="C7" t="str">
            <v>Lissie Laursen</v>
          </cell>
          <cell r="D7" t="str">
            <v>Rønnedevej 2F, st.</v>
          </cell>
          <cell r="E7">
            <v>15</v>
          </cell>
          <cell r="F7" t="str">
            <v>Vejlby</v>
          </cell>
          <cell r="G7" t="str">
            <v>Ja</v>
          </cell>
          <cell r="H7">
            <v>163</v>
          </cell>
          <cell r="I7">
            <v>326</v>
          </cell>
          <cell r="J7">
            <v>400</v>
          </cell>
          <cell r="K7">
            <v>1075.8</v>
          </cell>
          <cell r="L7">
            <v>150</v>
          </cell>
          <cell r="M7">
            <v>1625.8</v>
          </cell>
          <cell r="N7">
            <v>1225.8</v>
          </cell>
        </row>
        <row r="8">
          <cell r="A8" t="str">
            <v>3717</v>
          </cell>
          <cell r="B8">
            <v>37</v>
          </cell>
          <cell r="C8" t="str">
            <v>Lissie Laursen</v>
          </cell>
          <cell r="D8" t="str">
            <v>Rønnedevej 2F, st.</v>
          </cell>
          <cell r="E8">
            <v>17</v>
          </cell>
          <cell r="F8" t="str">
            <v>Skovby</v>
          </cell>
          <cell r="G8" t="str">
            <v>Ja</v>
          </cell>
          <cell r="H8">
            <v>209</v>
          </cell>
          <cell r="I8">
            <v>418</v>
          </cell>
          <cell r="J8">
            <v>400</v>
          </cell>
          <cell r="K8">
            <v>1379.3999999999999</v>
          </cell>
          <cell r="L8">
            <v>150</v>
          </cell>
          <cell r="M8">
            <v>1929.3999999999999</v>
          </cell>
          <cell r="N8">
            <v>1529.3999999999999</v>
          </cell>
        </row>
        <row r="9">
          <cell r="A9" t="str">
            <v>3724</v>
          </cell>
          <cell r="B9">
            <v>37</v>
          </cell>
          <cell r="C9" t="str">
            <v>Lissie Laursen</v>
          </cell>
          <cell r="D9" t="str">
            <v>Rønnedevej 2F, st.</v>
          </cell>
          <cell r="E9">
            <v>24</v>
          </cell>
          <cell r="F9" t="str">
            <v>Ellling</v>
          </cell>
          <cell r="G9" t="str">
            <v>Ja</v>
          </cell>
          <cell r="H9">
            <v>235</v>
          </cell>
          <cell r="I9">
            <v>470</v>
          </cell>
          <cell r="J9">
            <v>400</v>
          </cell>
          <cell r="K9">
            <v>1551</v>
          </cell>
          <cell r="L9">
            <v>150</v>
          </cell>
          <cell r="M9">
            <v>2101</v>
          </cell>
          <cell r="N9">
            <v>1701</v>
          </cell>
        </row>
        <row r="10">
          <cell r="A10" t="str">
            <v>3730</v>
          </cell>
          <cell r="B10">
            <v>37</v>
          </cell>
          <cell r="C10" t="str">
            <v>Lissie Laursen</v>
          </cell>
          <cell r="D10" t="str">
            <v>Rønnedevej 2F, st.</v>
          </cell>
          <cell r="E10">
            <v>30</v>
          </cell>
          <cell r="F10" t="str">
            <v>Fladbro</v>
          </cell>
          <cell r="G10" t="str">
            <v>Ja</v>
          </cell>
          <cell r="H10">
            <v>267</v>
          </cell>
          <cell r="I10">
            <v>534</v>
          </cell>
          <cell r="J10">
            <v>400</v>
          </cell>
          <cell r="K10">
            <v>1762.1999999999998</v>
          </cell>
          <cell r="L10">
            <v>150</v>
          </cell>
          <cell r="M10">
            <v>2312.2</v>
          </cell>
          <cell r="N10">
            <v>1912.1999999999998</v>
          </cell>
        </row>
        <row r="11">
          <cell r="A11" t="str">
            <v>3733</v>
          </cell>
          <cell r="B11">
            <v>37</v>
          </cell>
          <cell r="C11" t="str">
            <v>Lissie Laursen</v>
          </cell>
          <cell r="D11" t="str">
            <v>Rønnedevej 2F, st.</v>
          </cell>
          <cell r="E11">
            <v>33</v>
          </cell>
          <cell r="F11" t="str">
            <v>Slangerup</v>
          </cell>
          <cell r="G11" t="str">
            <v>Nej</v>
          </cell>
          <cell r="H11">
            <v>59</v>
          </cell>
          <cell r="I11">
            <v>118</v>
          </cell>
          <cell r="J11">
            <v>0</v>
          </cell>
          <cell r="K11">
            <v>389.4</v>
          </cell>
          <cell r="L11">
            <v>150</v>
          </cell>
          <cell r="M11">
            <v>539.4</v>
          </cell>
          <cell r="N11">
            <v>539.4</v>
          </cell>
        </row>
        <row r="12">
          <cell r="A12" t="str">
            <v>3737</v>
          </cell>
          <cell r="B12">
            <v>37</v>
          </cell>
          <cell r="C12" t="str">
            <v>Lissie Laursen</v>
          </cell>
          <cell r="D12" t="str">
            <v>Rønnedevej 2F, st.</v>
          </cell>
          <cell r="E12">
            <v>37</v>
          </cell>
          <cell r="F12" t="str">
            <v>Glumsø</v>
          </cell>
          <cell r="G12" t="str">
            <v>Nej</v>
          </cell>
          <cell r="H12">
            <v>14</v>
          </cell>
          <cell r="I12">
            <v>28</v>
          </cell>
          <cell r="J12">
            <v>0</v>
          </cell>
          <cell r="K12">
            <v>100</v>
          </cell>
          <cell r="L12">
            <v>150</v>
          </cell>
          <cell r="M12">
            <v>250</v>
          </cell>
          <cell r="N12">
            <v>250</v>
          </cell>
        </row>
        <row r="13">
          <cell r="A13" t="str">
            <v>3744</v>
          </cell>
          <cell r="B13">
            <v>37</v>
          </cell>
          <cell r="C13" t="str">
            <v>Lissie Laursen</v>
          </cell>
          <cell r="D13" t="str">
            <v>Rønnedevej 2F, st.</v>
          </cell>
          <cell r="E13">
            <v>44</v>
          </cell>
          <cell r="F13" t="str">
            <v>København</v>
          </cell>
          <cell r="G13" t="str">
            <v>Nej</v>
          </cell>
          <cell r="H13">
            <v>61</v>
          </cell>
          <cell r="I13">
            <v>122</v>
          </cell>
          <cell r="J13">
            <v>0</v>
          </cell>
          <cell r="K13">
            <v>402.59999999999997</v>
          </cell>
          <cell r="L13">
            <v>150</v>
          </cell>
          <cell r="M13">
            <v>552.5999999999999</v>
          </cell>
          <cell r="N13">
            <v>552.5999999999999</v>
          </cell>
        </row>
        <row r="14">
          <cell r="A14" t="str">
            <v>3752</v>
          </cell>
          <cell r="B14">
            <v>37</v>
          </cell>
          <cell r="C14" t="str">
            <v>Lissie Laursen</v>
          </cell>
          <cell r="D14" t="str">
            <v>Rønnedevej 2F, st.</v>
          </cell>
          <cell r="E14">
            <v>52</v>
          </cell>
          <cell r="F14" t="str">
            <v>Korsløkke</v>
          </cell>
          <cell r="G14" t="str">
            <v>Ja</v>
          </cell>
          <cell r="H14">
            <v>105</v>
          </cell>
          <cell r="I14">
            <v>210</v>
          </cell>
          <cell r="J14">
            <v>400</v>
          </cell>
          <cell r="K14">
            <v>693</v>
          </cell>
          <cell r="L14">
            <v>150</v>
          </cell>
          <cell r="M14">
            <v>1243</v>
          </cell>
          <cell r="N14">
            <v>843</v>
          </cell>
        </row>
        <row r="15">
          <cell r="A15" t="str">
            <v>3755</v>
          </cell>
          <cell r="B15">
            <v>37</v>
          </cell>
          <cell r="C15" t="str">
            <v>Lissie Laursen</v>
          </cell>
          <cell r="D15" t="str">
            <v>Rønnedevej 2F, st.</v>
          </cell>
          <cell r="E15">
            <v>55</v>
          </cell>
          <cell r="F15" t="str">
            <v>Bred</v>
          </cell>
          <cell r="G15" t="str">
            <v>Ja</v>
          </cell>
          <cell r="H15">
            <v>126</v>
          </cell>
          <cell r="I15">
            <v>252</v>
          </cell>
          <cell r="J15">
            <v>400</v>
          </cell>
          <cell r="K15">
            <v>831.5999999999999</v>
          </cell>
          <cell r="L15">
            <v>150</v>
          </cell>
          <cell r="M15">
            <v>1381.6</v>
          </cell>
          <cell r="N15">
            <v>981.5999999999999</v>
          </cell>
        </row>
        <row r="16">
          <cell r="A16" t="str">
            <v>3756</v>
          </cell>
          <cell r="B16">
            <v>37</v>
          </cell>
          <cell r="C16" t="str">
            <v>Lissie Laursen</v>
          </cell>
          <cell r="D16" t="str">
            <v>Rønnedevej 2F, st.</v>
          </cell>
          <cell r="E16">
            <v>56</v>
          </cell>
          <cell r="F16" t="str">
            <v>Fjelsted</v>
          </cell>
          <cell r="G16" t="str">
            <v>Ja</v>
          </cell>
          <cell r="H16">
            <v>133</v>
          </cell>
          <cell r="I16">
            <v>266</v>
          </cell>
          <cell r="J16">
            <v>400</v>
          </cell>
          <cell r="K16">
            <v>877.8</v>
          </cell>
          <cell r="L16">
            <v>150</v>
          </cell>
          <cell r="M16">
            <v>1427.8</v>
          </cell>
          <cell r="N16">
            <v>1027.8</v>
          </cell>
        </row>
        <row r="17">
          <cell r="A17" t="str">
            <v>3757</v>
          </cell>
          <cell r="B17">
            <v>37</v>
          </cell>
          <cell r="C17" t="str">
            <v>Lissie Laursen</v>
          </cell>
          <cell r="D17" t="str">
            <v>Rønnedevej 2F, st.</v>
          </cell>
          <cell r="E17">
            <v>57</v>
          </cell>
          <cell r="F17" t="str">
            <v>Munkebo</v>
          </cell>
          <cell r="G17" t="str">
            <v>Ja</v>
          </cell>
          <cell r="H17">
            <v>110</v>
          </cell>
          <cell r="I17">
            <v>220</v>
          </cell>
          <cell r="J17">
            <v>400</v>
          </cell>
          <cell r="K17">
            <v>726</v>
          </cell>
          <cell r="L17">
            <v>150</v>
          </cell>
          <cell r="M17">
            <v>1276</v>
          </cell>
          <cell r="N17">
            <v>876</v>
          </cell>
        </row>
        <row r="18">
          <cell r="A18" t="str">
            <v>3769</v>
          </cell>
          <cell r="B18">
            <v>37</v>
          </cell>
          <cell r="C18" t="str">
            <v>Lissie Laursen</v>
          </cell>
          <cell r="D18" t="str">
            <v>Rønnedevej 2F, st.</v>
          </cell>
          <cell r="E18">
            <v>69</v>
          </cell>
          <cell r="F18" t="str">
            <v>Brovst</v>
          </cell>
          <cell r="G18" t="str">
            <v>Ja</v>
          </cell>
          <cell r="H18">
            <v>397</v>
          </cell>
          <cell r="I18">
            <v>794</v>
          </cell>
          <cell r="J18">
            <v>400</v>
          </cell>
          <cell r="K18">
            <v>2620.2</v>
          </cell>
          <cell r="L18">
            <v>150</v>
          </cell>
          <cell r="M18">
            <v>3170.2</v>
          </cell>
          <cell r="N18">
            <v>2770.2</v>
          </cell>
        </row>
        <row r="19">
          <cell r="A19" t="str">
            <v>3774</v>
          </cell>
          <cell r="B19">
            <v>37</v>
          </cell>
          <cell r="C19" t="str">
            <v>Lissie Laursen</v>
          </cell>
          <cell r="D19" t="str">
            <v>Rønnedevej 2F, st.</v>
          </cell>
          <cell r="E19">
            <v>74</v>
          </cell>
          <cell r="F19" t="str">
            <v>Holstebro</v>
          </cell>
          <cell r="G19" t="str">
            <v>Ja</v>
          </cell>
          <cell r="H19">
            <v>276</v>
          </cell>
          <cell r="I19">
            <v>552</v>
          </cell>
          <cell r="J19">
            <v>400</v>
          </cell>
          <cell r="K19">
            <v>1821.6</v>
          </cell>
          <cell r="L19">
            <v>150</v>
          </cell>
          <cell r="M19">
            <v>2371.6</v>
          </cell>
          <cell r="N19">
            <v>1971.6</v>
          </cell>
        </row>
        <row r="20">
          <cell r="A20" t="str">
            <v>3781</v>
          </cell>
          <cell r="B20">
            <v>37</v>
          </cell>
          <cell r="C20" t="str">
            <v>Lissie Laursen</v>
          </cell>
          <cell r="D20" t="str">
            <v>Rønnedevej 2F, st.</v>
          </cell>
          <cell r="E20">
            <v>81</v>
          </cell>
          <cell r="F20" t="str">
            <v>Uhre</v>
          </cell>
          <cell r="G20" t="str">
            <v>Ja</v>
          </cell>
          <cell r="H20">
            <v>262</v>
          </cell>
          <cell r="I20">
            <v>524</v>
          </cell>
          <cell r="J20">
            <v>400</v>
          </cell>
          <cell r="K20">
            <v>1729.1999999999998</v>
          </cell>
          <cell r="L20">
            <v>150</v>
          </cell>
          <cell r="M20">
            <v>2279.2</v>
          </cell>
          <cell r="N20">
            <v>1879.1999999999998</v>
          </cell>
        </row>
        <row r="21">
          <cell r="A21" t="str">
            <v>3782</v>
          </cell>
          <cell r="B21">
            <v>37</v>
          </cell>
          <cell r="C21" t="str">
            <v>Lissie Laursen</v>
          </cell>
          <cell r="D21" t="str">
            <v>Rønnedevej 2F, st.</v>
          </cell>
          <cell r="E21">
            <v>82</v>
          </cell>
          <cell r="F21" t="str">
            <v>Skærbæk</v>
          </cell>
          <cell r="G21" t="str">
            <v>Ja</v>
          </cell>
          <cell r="H21">
            <v>243</v>
          </cell>
          <cell r="I21">
            <v>486</v>
          </cell>
          <cell r="J21">
            <v>400</v>
          </cell>
          <cell r="K21">
            <v>1603.8</v>
          </cell>
          <cell r="L21">
            <v>150</v>
          </cell>
          <cell r="M21">
            <v>2153.8</v>
          </cell>
          <cell r="N21">
            <v>1753.8</v>
          </cell>
        </row>
        <row r="22">
          <cell r="A22" t="str">
            <v>3783</v>
          </cell>
          <cell r="B22">
            <v>37</v>
          </cell>
          <cell r="C22" t="str">
            <v>Lissie Laursen</v>
          </cell>
          <cell r="D22" t="str">
            <v>Rønnedevej 2F, st.</v>
          </cell>
          <cell r="E22">
            <v>83</v>
          </cell>
          <cell r="F22" t="str">
            <v>Holsted</v>
          </cell>
          <cell r="G22" t="str">
            <v>Ja</v>
          </cell>
          <cell r="H22">
            <v>212</v>
          </cell>
          <cell r="I22">
            <v>424</v>
          </cell>
          <cell r="J22">
            <v>400</v>
          </cell>
          <cell r="K22">
            <v>1399.1999999999998</v>
          </cell>
          <cell r="L22">
            <v>150</v>
          </cell>
          <cell r="M22">
            <v>1949.1999999999998</v>
          </cell>
          <cell r="N22">
            <v>1549.1999999999998</v>
          </cell>
        </row>
        <row r="23">
          <cell r="A23" t="str">
            <v>3787</v>
          </cell>
          <cell r="B23">
            <v>37</v>
          </cell>
          <cell r="C23" t="str">
            <v>Lissie Laursen</v>
          </cell>
          <cell r="D23" t="str">
            <v>Rønnedevej 2F, st.</v>
          </cell>
          <cell r="E23">
            <v>87</v>
          </cell>
          <cell r="F23" t="str">
            <v>Vojens</v>
          </cell>
          <cell r="G23" t="str">
            <v>Ja</v>
          </cell>
          <cell r="H23">
            <v>215</v>
          </cell>
          <cell r="I23">
            <v>430</v>
          </cell>
          <cell r="J23">
            <v>400</v>
          </cell>
          <cell r="K23">
            <v>1419</v>
          </cell>
          <cell r="L23">
            <v>150</v>
          </cell>
          <cell r="M23">
            <v>1969</v>
          </cell>
          <cell r="N23">
            <v>1569</v>
          </cell>
        </row>
        <row r="24">
          <cell r="A24" t="str">
            <v>3791</v>
          </cell>
          <cell r="B24">
            <v>37</v>
          </cell>
          <cell r="C24" t="str">
            <v>Lissie Laursen</v>
          </cell>
          <cell r="D24" t="str">
            <v>Rønnedevej 2F, st.</v>
          </cell>
          <cell r="E24">
            <v>91</v>
          </cell>
          <cell r="F24" t="str">
            <v>Outrup</v>
          </cell>
          <cell r="G24" t="str">
            <v>Ja</v>
          </cell>
          <cell r="H24">
            <v>259</v>
          </cell>
          <cell r="I24">
            <v>518</v>
          </cell>
          <cell r="J24">
            <v>400</v>
          </cell>
          <cell r="K24">
            <v>1709.3999999999999</v>
          </cell>
          <cell r="L24">
            <v>150</v>
          </cell>
          <cell r="M24">
            <v>2259.3999999999996</v>
          </cell>
          <cell r="N24">
            <v>1859.3999999999999</v>
          </cell>
        </row>
        <row r="25">
          <cell r="A25" t="str">
            <v>3793</v>
          </cell>
          <cell r="B25">
            <v>37</v>
          </cell>
          <cell r="C25" t="str">
            <v>Lissie Laursen</v>
          </cell>
          <cell r="D25" t="str">
            <v>Rønnedevej 2F, st.</v>
          </cell>
          <cell r="E25">
            <v>93</v>
          </cell>
          <cell r="F25" t="str">
            <v>Grindsted</v>
          </cell>
          <cell r="G25" t="str">
            <v>Ja</v>
          </cell>
          <cell r="H25">
            <v>222</v>
          </cell>
          <cell r="I25">
            <v>444</v>
          </cell>
          <cell r="J25">
            <v>400</v>
          </cell>
          <cell r="K25">
            <v>1465.1999999999998</v>
          </cell>
          <cell r="L25">
            <v>150</v>
          </cell>
          <cell r="M25">
            <v>2015.1999999999998</v>
          </cell>
          <cell r="N25">
            <v>1615.1999999999998</v>
          </cell>
        </row>
        <row r="26">
          <cell r="A26" t="str">
            <v>50610</v>
          </cell>
          <cell r="B26">
            <v>506</v>
          </cell>
          <cell r="C26" t="str">
            <v>Lars B. Hansen</v>
          </cell>
          <cell r="D26" t="str">
            <v>Gl. Novrupvej 5</v>
          </cell>
          <cell r="E26">
            <v>10</v>
          </cell>
          <cell r="F26" t="str">
            <v>Græsbane</v>
          </cell>
          <cell r="G26" t="str">
            <v>Nej</v>
          </cell>
          <cell r="H26">
            <v>250</v>
          </cell>
          <cell r="I26">
            <v>500</v>
          </cell>
          <cell r="J26">
            <v>0</v>
          </cell>
          <cell r="K26">
            <v>1650</v>
          </cell>
          <cell r="L26">
            <v>150</v>
          </cell>
          <cell r="M26">
            <v>1800</v>
          </cell>
          <cell r="N26">
            <v>1800</v>
          </cell>
        </row>
        <row r="27">
          <cell r="A27" t="str">
            <v>50614</v>
          </cell>
          <cell r="B27">
            <v>506</v>
          </cell>
          <cell r="C27" t="str">
            <v>Lars B. Hansen</v>
          </cell>
          <cell r="D27" t="str">
            <v>Gl. Novrupvej 5</v>
          </cell>
          <cell r="E27">
            <v>14</v>
          </cell>
          <cell r="F27" t="str">
            <v>Korskro</v>
          </cell>
          <cell r="G27" t="str">
            <v>Nej</v>
          </cell>
          <cell r="H27">
            <v>11</v>
          </cell>
          <cell r="I27">
            <v>22</v>
          </cell>
          <cell r="J27">
            <v>0</v>
          </cell>
          <cell r="K27">
            <v>100</v>
          </cell>
          <cell r="L27">
            <v>150</v>
          </cell>
          <cell r="M27">
            <v>250</v>
          </cell>
          <cell r="N27">
            <v>250</v>
          </cell>
        </row>
        <row r="28">
          <cell r="A28" t="str">
            <v>50615</v>
          </cell>
          <cell r="B28">
            <v>506</v>
          </cell>
          <cell r="C28" t="str">
            <v>Lars B. Hansen</v>
          </cell>
          <cell r="D28" t="str">
            <v>Gl. Novrupvej 5</v>
          </cell>
          <cell r="E28">
            <v>15</v>
          </cell>
          <cell r="F28" t="str">
            <v>Vejlby</v>
          </cell>
          <cell r="G28" t="str">
            <v>Nej</v>
          </cell>
          <cell r="H28">
            <v>93</v>
          </cell>
          <cell r="I28">
            <v>186</v>
          </cell>
          <cell r="J28">
            <v>0</v>
          </cell>
          <cell r="K28">
            <v>613.8</v>
          </cell>
          <cell r="L28">
            <v>150</v>
          </cell>
          <cell r="M28">
            <v>763.8</v>
          </cell>
          <cell r="N28">
            <v>763.8</v>
          </cell>
        </row>
        <row r="29">
          <cell r="A29" t="str">
            <v>50617</v>
          </cell>
          <cell r="B29">
            <v>506</v>
          </cell>
          <cell r="C29" t="str">
            <v>Lars B. Hansen</v>
          </cell>
          <cell r="D29" t="str">
            <v>Gl. Novrupvej 5</v>
          </cell>
          <cell r="E29">
            <v>17</v>
          </cell>
          <cell r="F29" t="str">
            <v>Skovby</v>
          </cell>
          <cell r="G29" t="str">
            <v>Nej</v>
          </cell>
          <cell r="H29">
            <v>75</v>
          </cell>
          <cell r="I29">
            <v>150</v>
          </cell>
          <cell r="J29">
            <v>0</v>
          </cell>
          <cell r="K29">
            <v>495</v>
          </cell>
          <cell r="L29">
            <v>150</v>
          </cell>
          <cell r="M29">
            <v>645</v>
          </cell>
          <cell r="N29">
            <v>645</v>
          </cell>
        </row>
        <row r="30">
          <cell r="A30" t="str">
            <v>50624</v>
          </cell>
          <cell r="B30">
            <v>506</v>
          </cell>
          <cell r="C30" t="str">
            <v>Lars B. Hansen</v>
          </cell>
          <cell r="D30" t="str">
            <v>Gl. Novrupvej 5</v>
          </cell>
          <cell r="E30">
            <v>24</v>
          </cell>
          <cell r="F30" t="str">
            <v>Ellling</v>
          </cell>
          <cell r="G30" t="str">
            <v>Nej</v>
          </cell>
          <cell r="H30">
            <v>110</v>
          </cell>
          <cell r="I30">
            <v>220</v>
          </cell>
          <cell r="J30">
            <v>0</v>
          </cell>
          <cell r="K30">
            <v>726</v>
          </cell>
          <cell r="L30">
            <v>150</v>
          </cell>
          <cell r="M30">
            <v>876</v>
          </cell>
          <cell r="N30">
            <v>876</v>
          </cell>
        </row>
        <row r="31">
          <cell r="A31" t="str">
            <v>50630</v>
          </cell>
          <cell r="B31">
            <v>506</v>
          </cell>
          <cell r="C31" t="str">
            <v>Lars B. Hansen</v>
          </cell>
          <cell r="D31" t="str">
            <v>Gl. Novrupvej 5</v>
          </cell>
          <cell r="E31">
            <v>30</v>
          </cell>
          <cell r="F31" t="str">
            <v>Fladbro</v>
          </cell>
          <cell r="G31" t="str">
            <v>Nej</v>
          </cell>
          <cell r="H31">
            <v>187</v>
          </cell>
          <cell r="I31">
            <v>374</v>
          </cell>
          <cell r="J31">
            <v>0</v>
          </cell>
          <cell r="K31">
            <v>1234.2</v>
          </cell>
          <cell r="L31">
            <v>150</v>
          </cell>
          <cell r="M31">
            <v>1384.2</v>
          </cell>
          <cell r="N31">
            <v>1384.2</v>
          </cell>
        </row>
        <row r="32">
          <cell r="A32" t="str">
            <v>50633</v>
          </cell>
          <cell r="B32">
            <v>506</v>
          </cell>
          <cell r="C32" t="str">
            <v>Lars B. Hansen</v>
          </cell>
          <cell r="D32" t="str">
            <v>Gl. Novrupvej 5</v>
          </cell>
          <cell r="E32">
            <v>33</v>
          </cell>
          <cell r="F32" t="str">
            <v>Slangerup</v>
          </cell>
          <cell r="G32" t="str">
            <v>Ja</v>
          </cell>
          <cell r="H32">
            <v>289</v>
          </cell>
          <cell r="I32">
            <v>578</v>
          </cell>
          <cell r="J32">
            <v>400</v>
          </cell>
          <cell r="K32">
            <v>1907.3999999999999</v>
          </cell>
          <cell r="L32">
            <v>150</v>
          </cell>
          <cell r="M32">
            <v>2457.3999999999996</v>
          </cell>
          <cell r="N32">
            <v>2057.3999999999996</v>
          </cell>
        </row>
        <row r="33">
          <cell r="A33" t="str">
            <v>50637</v>
          </cell>
          <cell r="B33">
            <v>506</v>
          </cell>
          <cell r="C33" t="str">
            <v>Lars B. Hansen</v>
          </cell>
          <cell r="D33" t="str">
            <v>Gl. Novrupvej 5</v>
          </cell>
          <cell r="E33">
            <v>37</v>
          </cell>
          <cell r="F33" t="str">
            <v>Glumsø</v>
          </cell>
          <cell r="G33" t="str">
            <v>Ja</v>
          </cell>
          <cell r="H33">
            <v>230</v>
          </cell>
          <cell r="I33">
            <v>460</v>
          </cell>
          <cell r="J33">
            <v>400</v>
          </cell>
          <cell r="K33">
            <v>1518</v>
          </cell>
          <cell r="L33">
            <v>150</v>
          </cell>
          <cell r="M33">
            <v>2068</v>
          </cell>
          <cell r="N33">
            <v>1668</v>
          </cell>
        </row>
        <row r="34">
          <cell r="A34" t="str">
            <v>50644</v>
          </cell>
          <cell r="B34">
            <v>506</v>
          </cell>
          <cell r="C34" t="str">
            <v>Lars B. Hansen</v>
          </cell>
          <cell r="D34" t="str">
            <v>Gl. Novrupvej 5</v>
          </cell>
          <cell r="E34">
            <v>44</v>
          </cell>
          <cell r="F34" t="str">
            <v>København</v>
          </cell>
          <cell r="G34" t="str">
            <v>Ja</v>
          </cell>
          <cell r="H34">
            <v>292</v>
          </cell>
          <cell r="I34">
            <v>584</v>
          </cell>
          <cell r="J34">
            <v>400</v>
          </cell>
          <cell r="K34">
            <v>1927.1999999999998</v>
          </cell>
          <cell r="L34">
            <v>150</v>
          </cell>
          <cell r="M34">
            <v>2477.2</v>
          </cell>
          <cell r="N34">
            <v>2077.2</v>
          </cell>
        </row>
        <row r="35">
          <cell r="A35" t="str">
            <v>50652</v>
          </cell>
          <cell r="B35">
            <v>506</v>
          </cell>
          <cell r="C35" t="str">
            <v>Lars B. Hansen</v>
          </cell>
          <cell r="D35" t="str">
            <v>Gl. Novrupvej 5</v>
          </cell>
          <cell r="E35">
            <v>52</v>
          </cell>
          <cell r="F35" t="str">
            <v>Korsløkke</v>
          </cell>
          <cell r="G35" t="str">
            <v>Nej</v>
          </cell>
          <cell r="H35">
            <v>139</v>
          </cell>
          <cell r="I35">
            <v>278</v>
          </cell>
          <cell r="J35">
            <v>0</v>
          </cell>
          <cell r="K35">
            <v>917.4</v>
          </cell>
          <cell r="L35">
            <v>150</v>
          </cell>
          <cell r="M35">
            <v>1067.4</v>
          </cell>
          <cell r="N35">
            <v>1067.4</v>
          </cell>
        </row>
        <row r="36">
          <cell r="A36" t="str">
            <v>50655</v>
          </cell>
          <cell r="B36">
            <v>506</v>
          </cell>
          <cell r="C36" t="str">
            <v>Lars B. Hansen</v>
          </cell>
          <cell r="D36" t="str">
            <v>Gl. Novrupvej 5</v>
          </cell>
          <cell r="E36">
            <v>55</v>
          </cell>
          <cell r="F36" t="str">
            <v>Bred</v>
          </cell>
          <cell r="G36" t="str">
            <v>Nej</v>
          </cell>
          <cell r="H36">
            <v>117</v>
          </cell>
          <cell r="I36">
            <v>234</v>
          </cell>
          <cell r="J36">
            <v>0</v>
          </cell>
          <cell r="K36">
            <v>772.1999999999999</v>
          </cell>
          <cell r="L36">
            <v>150</v>
          </cell>
          <cell r="M36">
            <v>922.1999999999999</v>
          </cell>
          <cell r="N36">
            <v>922.1999999999999</v>
          </cell>
        </row>
        <row r="37">
          <cell r="A37" t="str">
            <v>50656</v>
          </cell>
          <cell r="B37">
            <v>506</v>
          </cell>
          <cell r="C37" t="str">
            <v>Lars B. Hansen</v>
          </cell>
          <cell r="D37" t="str">
            <v>Gl. Novrupvej 5</v>
          </cell>
          <cell r="E37">
            <v>56</v>
          </cell>
          <cell r="F37" t="str">
            <v>Fjelsted</v>
          </cell>
          <cell r="G37" t="str">
            <v>Nej</v>
          </cell>
          <cell r="H37">
            <v>108</v>
          </cell>
          <cell r="I37">
            <v>216</v>
          </cell>
          <cell r="J37">
            <v>0</v>
          </cell>
          <cell r="K37">
            <v>712.8</v>
          </cell>
          <cell r="L37">
            <v>150</v>
          </cell>
          <cell r="M37">
            <v>862.8</v>
          </cell>
          <cell r="N37">
            <v>862.8</v>
          </cell>
        </row>
        <row r="38">
          <cell r="A38" t="str">
            <v>50657</v>
          </cell>
          <cell r="B38">
            <v>506</v>
          </cell>
          <cell r="C38" t="str">
            <v>Lars B. Hansen</v>
          </cell>
          <cell r="D38" t="str">
            <v>Gl. Novrupvej 5</v>
          </cell>
          <cell r="E38">
            <v>57</v>
          </cell>
          <cell r="F38" t="str">
            <v>Munkebo</v>
          </cell>
          <cell r="G38" t="str">
            <v>Nej</v>
          </cell>
          <cell r="H38">
            <v>145</v>
          </cell>
          <cell r="I38">
            <v>290</v>
          </cell>
          <cell r="J38">
            <v>0</v>
          </cell>
          <cell r="K38">
            <v>957</v>
          </cell>
          <cell r="L38">
            <v>150</v>
          </cell>
          <cell r="M38">
            <v>1107</v>
          </cell>
          <cell r="N38">
            <v>1107</v>
          </cell>
        </row>
        <row r="39">
          <cell r="A39" t="str">
            <v>50669</v>
          </cell>
          <cell r="B39">
            <v>506</v>
          </cell>
          <cell r="C39" t="str">
            <v>Lars B. Hansen</v>
          </cell>
          <cell r="D39" t="str">
            <v>Gl. Novrupvej 5</v>
          </cell>
          <cell r="E39">
            <v>69</v>
          </cell>
          <cell r="F39" t="str">
            <v>Brovst</v>
          </cell>
          <cell r="G39" t="str">
            <v>Nej</v>
          </cell>
          <cell r="H39">
            <v>230</v>
          </cell>
          <cell r="I39">
            <v>460</v>
          </cell>
          <cell r="J39">
            <v>0</v>
          </cell>
          <cell r="K39">
            <v>1518</v>
          </cell>
          <cell r="L39">
            <v>150</v>
          </cell>
          <cell r="M39">
            <v>1668</v>
          </cell>
          <cell r="N39">
            <v>1668</v>
          </cell>
        </row>
        <row r="40">
          <cell r="A40" t="str">
            <v>50674</v>
          </cell>
          <cell r="B40">
            <v>506</v>
          </cell>
          <cell r="C40" t="str">
            <v>Lars B. Hansen</v>
          </cell>
          <cell r="D40" t="str">
            <v>Gl. Novrupvej 5</v>
          </cell>
          <cell r="E40">
            <v>74</v>
          </cell>
          <cell r="F40" t="str">
            <v>Holstebro</v>
          </cell>
          <cell r="G40" t="str">
            <v>Nej</v>
          </cell>
          <cell r="H40">
            <v>111</v>
          </cell>
          <cell r="I40">
            <v>222</v>
          </cell>
          <cell r="J40">
            <v>0</v>
          </cell>
          <cell r="K40">
            <v>732.5999999999999</v>
          </cell>
          <cell r="L40">
            <v>150</v>
          </cell>
          <cell r="M40">
            <v>882.5999999999999</v>
          </cell>
          <cell r="N40">
            <v>882.5999999999999</v>
          </cell>
        </row>
        <row r="41">
          <cell r="A41" t="str">
            <v>50681</v>
          </cell>
          <cell r="B41">
            <v>506</v>
          </cell>
          <cell r="C41" t="str">
            <v>Lars B. Hansen</v>
          </cell>
          <cell r="D41" t="str">
            <v>Gl. Novrupvej 5</v>
          </cell>
          <cell r="E41">
            <v>81</v>
          </cell>
          <cell r="F41" t="str">
            <v>Uhre</v>
          </cell>
          <cell r="G41" t="str">
            <v>Nej</v>
          </cell>
          <cell r="H41">
            <v>111</v>
          </cell>
          <cell r="I41">
            <v>222</v>
          </cell>
          <cell r="J41">
            <v>0</v>
          </cell>
          <cell r="K41">
            <v>732.5999999999999</v>
          </cell>
          <cell r="L41">
            <v>150</v>
          </cell>
          <cell r="M41">
            <v>882.5999999999999</v>
          </cell>
          <cell r="N41">
            <v>882.5999999999999</v>
          </cell>
        </row>
        <row r="42">
          <cell r="A42" t="str">
            <v>50682</v>
          </cell>
          <cell r="B42">
            <v>506</v>
          </cell>
          <cell r="C42" t="str">
            <v>Lars B. Hansen</v>
          </cell>
          <cell r="D42" t="str">
            <v>Gl. Novrupvej 5</v>
          </cell>
          <cell r="E42">
            <v>82</v>
          </cell>
          <cell r="F42" t="str">
            <v>Skærbæk</v>
          </cell>
          <cell r="G42" t="str">
            <v>Nej</v>
          </cell>
          <cell r="H42">
            <v>51</v>
          </cell>
          <cell r="I42">
            <v>102</v>
          </cell>
          <cell r="J42">
            <v>0</v>
          </cell>
          <cell r="K42">
            <v>336.59999999999997</v>
          </cell>
          <cell r="L42">
            <v>150</v>
          </cell>
          <cell r="M42">
            <v>486.59999999999997</v>
          </cell>
          <cell r="N42">
            <v>486.59999999999997</v>
          </cell>
        </row>
        <row r="43">
          <cell r="A43" t="str">
            <v>50683</v>
          </cell>
          <cell r="B43">
            <v>506</v>
          </cell>
          <cell r="C43" t="str">
            <v>Lars B. Hansen</v>
          </cell>
          <cell r="D43" t="str">
            <v>Gl. Novrupvej 5</v>
          </cell>
          <cell r="E43">
            <v>83</v>
          </cell>
          <cell r="F43" t="str">
            <v>Holsted</v>
          </cell>
          <cell r="G43" t="str">
            <v>Nej</v>
          </cell>
          <cell r="H43">
            <v>39</v>
          </cell>
          <cell r="I43">
            <v>78</v>
          </cell>
          <cell r="J43">
            <v>0</v>
          </cell>
          <cell r="K43">
            <v>257.4</v>
          </cell>
          <cell r="L43">
            <v>150</v>
          </cell>
          <cell r="M43">
            <v>407.4</v>
          </cell>
          <cell r="N43">
            <v>407.4</v>
          </cell>
        </row>
        <row r="44">
          <cell r="A44" t="str">
            <v>50687</v>
          </cell>
          <cell r="B44">
            <v>506</v>
          </cell>
          <cell r="C44" t="str">
            <v>Lars B. Hansen</v>
          </cell>
          <cell r="D44" t="str">
            <v>Gl. Novrupvej 5</v>
          </cell>
          <cell r="E44">
            <v>87</v>
          </cell>
          <cell r="F44" t="str">
            <v>Vojens</v>
          </cell>
          <cell r="G44" t="str">
            <v>Nej</v>
          </cell>
          <cell r="H44">
            <v>66</v>
          </cell>
          <cell r="I44">
            <v>132</v>
          </cell>
          <cell r="J44">
            <v>0</v>
          </cell>
          <cell r="K44">
            <v>435.59999999999997</v>
          </cell>
          <cell r="L44">
            <v>150</v>
          </cell>
          <cell r="M44">
            <v>585.5999999999999</v>
          </cell>
          <cell r="N44">
            <v>585.5999999999999</v>
          </cell>
        </row>
        <row r="45">
          <cell r="A45" t="str">
            <v>50691</v>
          </cell>
          <cell r="B45">
            <v>506</v>
          </cell>
          <cell r="C45" t="str">
            <v>Lars B. Hansen</v>
          </cell>
          <cell r="D45" t="str">
            <v>Gl. Novrupvej 5</v>
          </cell>
          <cell r="E45">
            <v>91</v>
          </cell>
          <cell r="F45" t="str">
            <v>Outrup</v>
          </cell>
          <cell r="G45" t="str">
            <v>Nej</v>
          </cell>
          <cell r="H45">
            <v>36</v>
          </cell>
          <cell r="I45">
            <v>72</v>
          </cell>
          <cell r="J45">
            <v>0</v>
          </cell>
          <cell r="K45">
            <v>237.6</v>
          </cell>
          <cell r="L45">
            <v>150</v>
          </cell>
          <cell r="M45">
            <v>387.6</v>
          </cell>
          <cell r="N45">
            <v>387.6</v>
          </cell>
        </row>
        <row r="46">
          <cell r="A46" t="str">
            <v>50693</v>
          </cell>
          <cell r="B46">
            <v>506</v>
          </cell>
          <cell r="C46" t="str">
            <v>Lars B. Hansen</v>
          </cell>
          <cell r="D46" t="str">
            <v>Gl. Novrupvej 5</v>
          </cell>
          <cell r="E46">
            <v>93</v>
          </cell>
          <cell r="F46" t="str">
            <v>Grindsted</v>
          </cell>
          <cell r="G46" t="str">
            <v>Nej</v>
          </cell>
          <cell r="H46">
            <v>51</v>
          </cell>
          <cell r="I46">
            <v>102</v>
          </cell>
          <cell r="J46">
            <v>0</v>
          </cell>
          <cell r="K46">
            <v>336.59999999999997</v>
          </cell>
          <cell r="L46">
            <v>150</v>
          </cell>
          <cell r="M46">
            <v>486.59999999999997</v>
          </cell>
          <cell r="N46">
            <v>486.59999999999997</v>
          </cell>
        </row>
        <row r="47">
          <cell r="A47" t="str">
            <v>51214</v>
          </cell>
          <cell r="B47">
            <v>512</v>
          </cell>
          <cell r="C47" t="str">
            <v>Per Ipland</v>
          </cell>
          <cell r="D47" t="str">
            <v>Egebakken 3C</v>
          </cell>
          <cell r="E47">
            <v>14</v>
          </cell>
          <cell r="F47" t="str">
            <v>Korskro</v>
          </cell>
          <cell r="G47" t="str">
            <v>Nej</v>
          </cell>
          <cell r="H47">
            <v>6</v>
          </cell>
          <cell r="I47">
            <v>12</v>
          </cell>
          <cell r="J47">
            <v>0</v>
          </cell>
          <cell r="K47">
            <v>100</v>
          </cell>
          <cell r="L47">
            <v>150</v>
          </cell>
          <cell r="M47">
            <v>250</v>
          </cell>
          <cell r="N47">
            <v>250</v>
          </cell>
        </row>
        <row r="48">
          <cell r="A48" t="str">
            <v>51215</v>
          </cell>
          <cell r="B48">
            <v>512</v>
          </cell>
          <cell r="C48" t="str">
            <v>Per Ipland</v>
          </cell>
          <cell r="D48" t="str">
            <v>Egebakken 3C</v>
          </cell>
          <cell r="E48">
            <v>15</v>
          </cell>
          <cell r="F48" t="str">
            <v>Vejlby</v>
          </cell>
          <cell r="G48" t="str">
            <v>Nej</v>
          </cell>
          <cell r="H48">
            <v>81</v>
          </cell>
          <cell r="I48">
            <v>162</v>
          </cell>
          <cell r="J48">
            <v>0</v>
          </cell>
          <cell r="K48">
            <v>534.6</v>
          </cell>
          <cell r="L48">
            <v>150</v>
          </cell>
          <cell r="M48">
            <v>684.6</v>
          </cell>
          <cell r="N48">
            <v>684.6</v>
          </cell>
        </row>
        <row r="49">
          <cell r="A49" t="str">
            <v>51217</v>
          </cell>
          <cell r="B49">
            <v>512</v>
          </cell>
          <cell r="C49" t="str">
            <v>Per Ipland</v>
          </cell>
          <cell r="D49" t="str">
            <v>Egebakken 3C</v>
          </cell>
          <cell r="E49">
            <v>17</v>
          </cell>
          <cell r="F49" t="str">
            <v>Skovby</v>
          </cell>
          <cell r="G49" t="str">
            <v>Nej</v>
          </cell>
          <cell r="H49">
            <v>94</v>
          </cell>
          <cell r="I49">
            <v>188</v>
          </cell>
          <cell r="J49">
            <v>0</v>
          </cell>
          <cell r="K49">
            <v>620.4</v>
          </cell>
          <cell r="L49">
            <v>150</v>
          </cell>
          <cell r="M49">
            <v>770.4</v>
          </cell>
          <cell r="N49">
            <v>770.4</v>
          </cell>
        </row>
        <row r="50">
          <cell r="A50" t="str">
            <v>51224</v>
          </cell>
          <cell r="B50">
            <v>512</v>
          </cell>
          <cell r="C50" t="str">
            <v>Per Ipland</v>
          </cell>
          <cell r="D50" t="str">
            <v>Egebakken 3C</v>
          </cell>
          <cell r="E50">
            <v>24</v>
          </cell>
          <cell r="F50" t="str">
            <v>Ellling</v>
          </cell>
          <cell r="G50" t="str">
            <v>Nej</v>
          </cell>
          <cell r="H50">
            <v>98</v>
          </cell>
          <cell r="I50">
            <v>196</v>
          </cell>
          <cell r="J50">
            <v>0</v>
          </cell>
          <cell r="K50">
            <v>646.8</v>
          </cell>
          <cell r="L50">
            <v>150</v>
          </cell>
          <cell r="M50">
            <v>796.8</v>
          </cell>
          <cell r="N50">
            <v>796.8</v>
          </cell>
        </row>
        <row r="51">
          <cell r="A51" t="str">
            <v>51230</v>
          </cell>
          <cell r="B51">
            <v>512</v>
          </cell>
          <cell r="C51" t="str">
            <v>Per Ipland</v>
          </cell>
          <cell r="D51" t="str">
            <v>Egebakken 3C</v>
          </cell>
          <cell r="E51">
            <v>30</v>
          </cell>
          <cell r="F51" t="str">
            <v>Fladbro</v>
          </cell>
          <cell r="G51" t="str">
            <v>Nej</v>
          </cell>
          <cell r="H51">
            <v>175</v>
          </cell>
          <cell r="I51">
            <v>350</v>
          </cell>
          <cell r="J51">
            <v>0</v>
          </cell>
          <cell r="K51">
            <v>1155</v>
          </cell>
          <cell r="L51">
            <v>150</v>
          </cell>
          <cell r="M51">
            <v>1305</v>
          </cell>
          <cell r="N51">
            <v>1305</v>
          </cell>
        </row>
        <row r="52">
          <cell r="A52" t="str">
            <v>51233</v>
          </cell>
          <cell r="B52">
            <v>512</v>
          </cell>
          <cell r="C52" t="str">
            <v>Per Ipland</v>
          </cell>
          <cell r="D52" t="str">
            <v>Egebakken 3C</v>
          </cell>
          <cell r="E52">
            <v>33</v>
          </cell>
          <cell r="F52" t="str">
            <v>Slangerup</v>
          </cell>
          <cell r="G52" t="str">
            <v>Ja</v>
          </cell>
          <cell r="H52">
            <v>277</v>
          </cell>
          <cell r="I52">
            <v>554</v>
          </cell>
          <cell r="J52">
            <v>400</v>
          </cell>
          <cell r="K52">
            <v>1828.1999999999998</v>
          </cell>
          <cell r="L52">
            <v>150</v>
          </cell>
          <cell r="M52">
            <v>2378.2</v>
          </cell>
          <cell r="N52">
            <v>1978.1999999999998</v>
          </cell>
        </row>
        <row r="53">
          <cell r="A53" t="str">
            <v>51237</v>
          </cell>
          <cell r="B53">
            <v>512</v>
          </cell>
          <cell r="C53" t="str">
            <v>Per Ipland</v>
          </cell>
          <cell r="D53" t="str">
            <v>Egebakken 3C</v>
          </cell>
          <cell r="E53">
            <v>37</v>
          </cell>
          <cell r="F53" t="str">
            <v>Glumsø</v>
          </cell>
          <cell r="G53" t="str">
            <v>Ja</v>
          </cell>
          <cell r="H53">
            <v>218</v>
          </cell>
          <cell r="I53">
            <v>436</v>
          </cell>
          <cell r="J53">
            <v>400</v>
          </cell>
          <cell r="K53">
            <v>1438.8</v>
          </cell>
          <cell r="L53">
            <v>150</v>
          </cell>
          <cell r="M53">
            <v>1988.8</v>
          </cell>
          <cell r="N53">
            <v>1588.8</v>
          </cell>
        </row>
        <row r="54">
          <cell r="A54" t="str">
            <v>51244</v>
          </cell>
          <cell r="B54">
            <v>512</v>
          </cell>
          <cell r="C54" t="str">
            <v>Per Ipland</v>
          </cell>
          <cell r="D54" t="str">
            <v>Egebakken 3C</v>
          </cell>
          <cell r="E54">
            <v>44</v>
          </cell>
          <cell r="F54" t="str">
            <v>København</v>
          </cell>
          <cell r="G54" t="str">
            <v>Ja</v>
          </cell>
          <cell r="H54">
            <v>279</v>
          </cell>
          <cell r="I54">
            <v>558</v>
          </cell>
          <cell r="J54">
            <v>400</v>
          </cell>
          <cell r="K54">
            <v>1841.3999999999999</v>
          </cell>
          <cell r="L54">
            <v>150</v>
          </cell>
          <cell r="M54">
            <v>2391.3999999999996</v>
          </cell>
          <cell r="N54">
            <v>1991.3999999999999</v>
          </cell>
        </row>
        <row r="55">
          <cell r="A55" t="str">
            <v>51252</v>
          </cell>
          <cell r="B55">
            <v>512</v>
          </cell>
          <cell r="C55" t="str">
            <v>Per Ipland</v>
          </cell>
          <cell r="D55" t="str">
            <v>Egebakken 3C</v>
          </cell>
          <cell r="E55">
            <v>52</v>
          </cell>
          <cell r="F55" t="str">
            <v>Korsløkke</v>
          </cell>
          <cell r="G55" t="str">
            <v>Nej</v>
          </cell>
          <cell r="H55">
            <v>127</v>
          </cell>
          <cell r="I55">
            <v>254</v>
          </cell>
          <cell r="J55">
            <v>0</v>
          </cell>
          <cell r="K55">
            <v>838.1999999999999</v>
          </cell>
          <cell r="L55">
            <v>150</v>
          </cell>
          <cell r="M55">
            <v>988.1999999999999</v>
          </cell>
          <cell r="N55">
            <v>988.1999999999999</v>
          </cell>
        </row>
        <row r="56">
          <cell r="A56" t="str">
            <v>51255</v>
          </cell>
          <cell r="B56">
            <v>512</v>
          </cell>
          <cell r="C56" t="str">
            <v>Per Ipland</v>
          </cell>
          <cell r="D56" t="str">
            <v>Egebakken 3C</v>
          </cell>
          <cell r="E56">
            <v>55</v>
          </cell>
          <cell r="F56" t="str">
            <v>Bred</v>
          </cell>
          <cell r="G56" t="str">
            <v>Nej</v>
          </cell>
          <cell r="H56">
            <v>105</v>
          </cell>
          <cell r="I56">
            <v>210</v>
          </cell>
          <cell r="J56">
            <v>0</v>
          </cell>
          <cell r="K56">
            <v>693</v>
          </cell>
          <cell r="L56">
            <v>150</v>
          </cell>
          <cell r="M56">
            <v>843</v>
          </cell>
          <cell r="N56">
            <v>843</v>
          </cell>
        </row>
        <row r="57">
          <cell r="A57" t="str">
            <v>51256</v>
          </cell>
          <cell r="B57">
            <v>512</v>
          </cell>
          <cell r="C57" t="str">
            <v>Per Ipland</v>
          </cell>
          <cell r="D57" t="str">
            <v>Egebakken 3C</v>
          </cell>
          <cell r="E57">
            <v>56</v>
          </cell>
          <cell r="F57" t="str">
            <v>Fjelsted</v>
          </cell>
          <cell r="G57" t="str">
            <v>Nej</v>
          </cell>
          <cell r="H57">
            <v>96</v>
          </cell>
          <cell r="I57">
            <v>192</v>
          </cell>
          <cell r="J57">
            <v>0</v>
          </cell>
          <cell r="K57">
            <v>633.5999999999999</v>
          </cell>
          <cell r="L57">
            <v>150</v>
          </cell>
          <cell r="M57">
            <v>783.5999999999999</v>
          </cell>
          <cell r="N57">
            <v>783.5999999999999</v>
          </cell>
        </row>
        <row r="58">
          <cell r="A58" t="str">
            <v>51257</v>
          </cell>
          <cell r="B58">
            <v>512</v>
          </cell>
          <cell r="C58" t="str">
            <v>Per Ipland</v>
          </cell>
          <cell r="D58" t="str">
            <v>Egebakken 3C</v>
          </cell>
          <cell r="E58">
            <v>57</v>
          </cell>
          <cell r="F58" t="str">
            <v>Munkebo</v>
          </cell>
          <cell r="G58" t="str">
            <v>Nej</v>
          </cell>
          <cell r="H58">
            <v>133</v>
          </cell>
          <cell r="I58">
            <v>266</v>
          </cell>
          <cell r="J58">
            <v>0</v>
          </cell>
          <cell r="K58">
            <v>877.8</v>
          </cell>
          <cell r="L58">
            <v>150</v>
          </cell>
          <cell r="M58">
            <v>1027.8</v>
          </cell>
          <cell r="N58">
            <v>1027.8</v>
          </cell>
        </row>
        <row r="59">
          <cell r="A59" t="str">
            <v>51269</v>
          </cell>
          <cell r="B59">
            <v>512</v>
          </cell>
          <cell r="C59" t="str">
            <v>Per Ipland</v>
          </cell>
          <cell r="D59" t="str">
            <v>Egebakken 3C</v>
          </cell>
          <cell r="E59">
            <v>69</v>
          </cell>
          <cell r="F59" t="str">
            <v>Brovst</v>
          </cell>
          <cell r="G59" t="str">
            <v>Nej</v>
          </cell>
          <cell r="H59">
            <v>218</v>
          </cell>
          <cell r="I59">
            <v>436</v>
          </cell>
          <cell r="J59">
            <v>0</v>
          </cell>
          <cell r="K59">
            <v>1438.8</v>
          </cell>
          <cell r="L59">
            <v>150</v>
          </cell>
          <cell r="M59">
            <v>1588.8</v>
          </cell>
          <cell r="N59">
            <v>1588.8</v>
          </cell>
        </row>
        <row r="60">
          <cell r="A60" t="str">
            <v>51274</v>
          </cell>
          <cell r="B60">
            <v>512</v>
          </cell>
          <cell r="C60" t="str">
            <v>Per Ipland</v>
          </cell>
          <cell r="D60" t="str">
            <v>Egebakken 3C</v>
          </cell>
          <cell r="E60">
            <v>74</v>
          </cell>
          <cell r="F60" t="str">
            <v>Holstebro</v>
          </cell>
          <cell r="G60" t="str">
            <v>Nej</v>
          </cell>
          <cell r="H60">
            <v>108</v>
          </cell>
          <cell r="I60">
            <v>216</v>
          </cell>
          <cell r="J60">
            <v>0</v>
          </cell>
          <cell r="K60">
            <v>712.8</v>
          </cell>
          <cell r="L60">
            <v>150</v>
          </cell>
          <cell r="M60">
            <v>862.8</v>
          </cell>
          <cell r="N60">
            <v>862.8</v>
          </cell>
        </row>
        <row r="61">
          <cell r="A61" t="str">
            <v>51281</v>
          </cell>
          <cell r="B61">
            <v>512</v>
          </cell>
          <cell r="C61" t="str">
            <v>Per Ipland</v>
          </cell>
          <cell r="D61" t="str">
            <v>Egebakken 3C</v>
          </cell>
          <cell r="E61">
            <v>81</v>
          </cell>
          <cell r="F61" t="str">
            <v>Uhre</v>
          </cell>
          <cell r="G61" t="str">
            <v>Nej</v>
          </cell>
          <cell r="H61">
            <v>103</v>
          </cell>
          <cell r="I61">
            <v>206</v>
          </cell>
          <cell r="J61">
            <v>0</v>
          </cell>
          <cell r="K61">
            <v>679.8</v>
          </cell>
          <cell r="L61">
            <v>150</v>
          </cell>
          <cell r="M61">
            <v>829.8</v>
          </cell>
          <cell r="N61">
            <v>829.8</v>
          </cell>
        </row>
        <row r="62">
          <cell r="A62" t="str">
            <v>51282</v>
          </cell>
          <cell r="B62">
            <v>512</v>
          </cell>
          <cell r="C62" t="str">
            <v>Per Ipland</v>
          </cell>
          <cell r="D62" t="str">
            <v>Egebakken 3C</v>
          </cell>
          <cell r="E62">
            <v>82</v>
          </cell>
          <cell r="F62" t="str">
            <v>Skærbæk</v>
          </cell>
          <cell r="G62" t="str">
            <v>Nej</v>
          </cell>
          <cell r="H62">
            <v>50</v>
          </cell>
          <cell r="I62">
            <v>100</v>
          </cell>
          <cell r="J62">
            <v>0</v>
          </cell>
          <cell r="K62">
            <v>330</v>
          </cell>
          <cell r="L62">
            <v>150</v>
          </cell>
          <cell r="M62">
            <v>480</v>
          </cell>
          <cell r="N62">
            <v>480</v>
          </cell>
        </row>
        <row r="63">
          <cell r="A63" t="str">
            <v>51283</v>
          </cell>
          <cell r="B63">
            <v>512</v>
          </cell>
          <cell r="C63" t="str">
            <v>Per Ipland</v>
          </cell>
          <cell r="D63" t="str">
            <v>Egebakken 3C</v>
          </cell>
          <cell r="E63">
            <v>83</v>
          </cell>
          <cell r="F63" t="str">
            <v>Holsted</v>
          </cell>
          <cell r="G63" t="str">
            <v>Nej</v>
          </cell>
          <cell r="H63">
            <v>23</v>
          </cell>
          <cell r="I63">
            <v>46</v>
          </cell>
          <cell r="J63">
            <v>0</v>
          </cell>
          <cell r="K63">
            <v>151.79999999999998</v>
          </cell>
          <cell r="L63">
            <v>150</v>
          </cell>
          <cell r="M63">
            <v>301.79999999999995</v>
          </cell>
          <cell r="N63">
            <v>301.79999999999995</v>
          </cell>
        </row>
        <row r="64">
          <cell r="A64" t="str">
            <v>51287</v>
          </cell>
          <cell r="B64">
            <v>512</v>
          </cell>
          <cell r="C64" t="str">
            <v>Per Ipland</v>
          </cell>
          <cell r="D64" t="str">
            <v>Egebakken 3C</v>
          </cell>
          <cell r="E64">
            <v>87</v>
          </cell>
          <cell r="F64" t="str">
            <v>Vojens</v>
          </cell>
          <cell r="G64" t="str">
            <v>Nej</v>
          </cell>
          <cell r="H64">
            <v>68</v>
          </cell>
          <cell r="I64">
            <v>136</v>
          </cell>
          <cell r="J64">
            <v>0</v>
          </cell>
          <cell r="K64">
            <v>448.79999999999995</v>
          </cell>
          <cell r="L64">
            <v>150</v>
          </cell>
          <cell r="M64">
            <v>598.8</v>
          </cell>
          <cell r="N64">
            <v>598.8</v>
          </cell>
        </row>
        <row r="65">
          <cell r="A65" t="str">
            <v>51291</v>
          </cell>
          <cell r="B65">
            <v>512</v>
          </cell>
          <cell r="C65" t="str">
            <v>Per Ipland</v>
          </cell>
          <cell r="D65" t="str">
            <v>Egebakken 3C</v>
          </cell>
          <cell r="E65">
            <v>91</v>
          </cell>
          <cell r="F65" t="str">
            <v>Outrup</v>
          </cell>
          <cell r="G65" t="str">
            <v>Nej</v>
          </cell>
          <cell r="H65">
            <v>36</v>
          </cell>
          <cell r="I65">
            <v>72</v>
          </cell>
          <cell r="J65">
            <v>0</v>
          </cell>
          <cell r="K65">
            <v>237.6</v>
          </cell>
          <cell r="L65">
            <v>150</v>
          </cell>
          <cell r="M65">
            <v>387.6</v>
          </cell>
          <cell r="N65">
            <v>387.6</v>
          </cell>
        </row>
        <row r="66">
          <cell r="A66" t="str">
            <v>51293</v>
          </cell>
          <cell r="B66">
            <v>512</v>
          </cell>
          <cell r="C66" t="str">
            <v>Per Ipland</v>
          </cell>
          <cell r="D66" t="str">
            <v>Egebakken 3C</v>
          </cell>
          <cell r="E66">
            <v>93</v>
          </cell>
          <cell r="F66" t="str">
            <v>Grindsted</v>
          </cell>
          <cell r="G66" t="str">
            <v>Nej</v>
          </cell>
          <cell r="H66">
            <v>39</v>
          </cell>
          <cell r="I66">
            <v>78</v>
          </cell>
          <cell r="J66">
            <v>0</v>
          </cell>
          <cell r="K66">
            <v>257.4</v>
          </cell>
          <cell r="L66">
            <v>150</v>
          </cell>
          <cell r="M66">
            <v>407.4</v>
          </cell>
          <cell r="N66">
            <v>407.4</v>
          </cell>
        </row>
        <row r="67">
          <cell r="A67" t="str">
            <v>55514</v>
          </cell>
          <cell r="B67">
            <v>555</v>
          </cell>
          <cell r="C67" t="str">
            <v>Bjarne Sørensen</v>
          </cell>
          <cell r="D67" t="str">
            <v>Rughøjvej 24</v>
          </cell>
          <cell r="E67">
            <v>14</v>
          </cell>
          <cell r="F67" t="str">
            <v>Korskro</v>
          </cell>
          <cell r="G67" t="str">
            <v>Nej</v>
          </cell>
          <cell r="H67">
            <v>121</v>
          </cell>
          <cell r="I67">
            <v>242</v>
          </cell>
          <cell r="J67">
            <v>0</v>
          </cell>
          <cell r="K67">
            <v>798.5999999999999</v>
          </cell>
          <cell r="L67">
            <v>150</v>
          </cell>
          <cell r="M67">
            <v>948.5999999999999</v>
          </cell>
          <cell r="N67">
            <v>948.5999999999999</v>
          </cell>
        </row>
        <row r="68">
          <cell r="A68" t="str">
            <v>55515</v>
          </cell>
          <cell r="B68">
            <v>555</v>
          </cell>
          <cell r="C68" t="str">
            <v>Bjarne Sørensen</v>
          </cell>
          <cell r="D68" t="str">
            <v>Rughøjvej 24</v>
          </cell>
          <cell r="E68">
            <v>15</v>
          </cell>
          <cell r="F68" t="str">
            <v>Vejlby</v>
          </cell>
          <cell r="G68" t="str">
            <v>Nej</v>
          </cell>
          <cell r="H68">
            <v>61</v>
          </cell>
          <cell r="I68">
            <v>122</v>
          </cell>
          <cell r="J68">
            <v>0</v>
          </cell>
          <cell r="K68">
            <v>402.59999999999997</v>
          </cell>
          <cell r="L68">
            <v>150</v>
          </cell>
          <cell r="M68">
            <v>552.5999999999999</v>
          </cell>
          <cell r="N68">
            <v>552.5999999999999</v>
          </cell>
        </row>
        <row r="69">
          <cell r="A69" t="str">
            <v>55517</v>
          </cell>
          <cell r="B69">
            <v>555</v>
          </cell>
          <cell r="C69" t="str">
            <v>Bjarne Sørensen</v>
          </cell>
          <cell r="D69" t="str">
            <v>Rughøjvej 24</v>
          </cell>
          <cell r="E69">
            <v>17</v>
          </cell>
          <cell r="F69" t="str">
            <v>Skovby</v>
          </cell>
          <cell r="G69" t="str">
            <v>Nej</v>
          </cell>
          <cell r="H69">
            <v>107</v>
          </cell>
          <cell r="I69">
            <v>214</v>
          </cell>
          <cell r="J69">
            <v>0</v>
          </cell>
          <cell r="K69">
            <v>706.1999999999999</v>
          </cell>
          <cell r="L69">
            <v>150</v>
          </cell>
          <cell r="M69">
            <v>856.1999999999999</v>
          </cell>
          <cell r="N69">
            <v>856.1999999999999</v>
          </cell>
        </row>
        <row r="70">
          <cell r="A70" t="str">
            <v>55524</v>
          </cell>
          <cell r="B70">
            <v>555</v>
          </cell>
          <cell r="C70" t="str">
            <v>Bjarne Sørensen</v>
          </cell>
          <cell r="D70" t="str">
            <v>Rughøjvej 24</v>
          </cell>
          <cell r="E70">
            <v>24</v>
          </cell>
          <cell r="F70" t="str">
            <v>Ellling</v>
          </cell>
          <cell r="G70" t="str">
            <v>Nej</v>
          </cell>
          <cell r="H70">
            <v>132</v>
          </cell>
          <cell r="I70">
            <v>264</v>
          </cell>
          <cell r="J70">
            <v>0</v>
          </cell>
          <cell r="K70">
            <v>871.1999999999999</v>
          </cell>
          <cell r="L70">
            <v>150</v>
          </cell>
          <cell r="M70">
            <v>1021.1999999999999</v>
          </cell>
          <cell r="N70">
            <v>1021.1999999999999</v>
          </cell>
        </row>
        <row r="71">
          <cell r="A71" t="str">
            <v>55530</v>
          </cell>
          <cell r="B71">
            <v>555</v>
          </cell>
          <cell r="C71" t="str">
            <v>Bjarne Sørensen</v>
          </cell>
          <cell r="D71" t="str">
            <v>Rughøjvej 24</v>
          </cell>
          <cell r="E71">
            <v>30</v>
          </cell>
          <cell r="F71" t="str">
            <v>Fladbro</v>
          </cell>
          <cell r="G71" t="str">
            <v>Nej</v>
          </cell>
          <cell r="H71">
            <v>161</v>
          </cell>
          <cell r="I71">
            <v>322</v>
          </cell>
          <cell r="J71">
            <v>0</v>
          </cell>
          <cell r="K71">
            <v>1062.6</v>
          </cell>
          <cell r="L71">
            <v>150</v>
          </cell>
          <cell r="M71">
            <v>1212.6</v>
          </cell>
          <cell r="N71">
            <v>1212.6</v>
          </cell>
        </row>
        <row r="72">
          <cell r="A72" t="str">
            <v>55533</v>
          </cell>
          <cell r="B72">
            <v>555</v>
          </cell>
          <cell r="C72" t="str">
            <v>Bjarne Sørensen</v>
          </cell>
          <cell r="D72" t="str">
            <v>Rughøjvej 24</v>
          </cell>
          <cell r="E72">
            <v>33</v>
          </cell>
          <cell r="F72" t="str">
            <v>Slangerup</v>
          </cell>
          <cell r="G72" t="str">
            <v>Ja</v>
          </cell>
          <cell r="H72">
            <v>163</v>
          </cell>
          <cell r="I72">
            <v>326</v>
          </cell>
          <cell r="J72">
            <v>400</v>
          </cell>
          <cell r="K72">
            <v>1075.8</v>
          </cell>
          <cell r="L72">
            <v>150</v>
          </cell>
          <cell r="M72">
            <v>1625.8</v>
          </cell>
          <cell r="N72">
            <v>1225.8</v>
          </cell>
        </row>
        <row r="73">
          <cell r="A73" t="str">
            <v>55537</v>
          </cell>
          <cell r="B73">
            <v>555</v>
          </cell>
          <cell r="C73" t="str">
            <v>Bjarne Sørensen</v>
          </cell>
          <cell r="D73" t="str">
            <v>Rughøjvej 24</v>
          </cell>
          <cell r="E73">
            <v>37</v>
          </cell>
          <cell r="F73" t="str">
            <v>Glumsø</v>
          </cell>
          <cell r="G73" t="str">
            <v>Ja</v>
          </cell>
          <cell r="H73">
            <v>105</v>
          </cell>
          <cell r="I73">
            <v>210</v>
          </cell>
          <cell r="J73">
            <v>400</v>
          </cell>
          <cell r="K73">
            <v>693</v>
          </cell>
          <cell r="L73">
            <v>150</v>
          </cell>
          <cell r="M73">
            <v>1243</v>
          </cell>
          <cell r="N73">
            <v>843</v>
          </cell>
        </row>
        <row r="74">
          <cell r="A74" t="str">
            <v>55544</v>
          </cell>
          <cell r="B74">
            <v>555</v>
          </cell>
          <cell r="C74" t="str">
            <v>Bjarne Sørensen</v>
          </cell>
          <cell r="D74" t="str">
            <v>Rughøjvej 24</v>
          </cell>
          <cell r="E74">
            <v>44</v>
          </cell>
          <cell r="F74" t="str">
            <v>København</v>
          </cell>
          <cell r="G74" t="str">
            <v>Ja</v>
          </cell>
          <cell r="H74">
            <v>166</v>
          </cell>
          <cell r="I74">
            <v>332</v>
          </cell>
          <cell r="J74">
            <v>400</v>
          </cell>
          <cell r="K74">
            <v>1095.6</v>
          </cell>
          <cell r="L74">
            <v>150</v>
          </cell>
          <cell r="M74">
            <v>1645.6</v>
          </cell>
          <cell r="N74">
            <v>1245.6</v>
          </cell>
        </row>
        <row r="75">
          <cell r="A75" t="str">
            <v>55552</v>
          </cell>
          <cell r="B75">
            <v>555</v>
          </cell>
          <cell r="C75" t="str">
            <v>Bjarne Sørensen</v>
          </cell>
          <cell r="D75" t="str">
            <v>Rughøjvej 24</v>
          </cell>
          <cell r="E75">
            <v>52</v>
          </cell>
          <cell r="F75" t="str">
            <v>Korsløkke</v>
          </cell>
          <cell r="G75" t="str">
            <v>Nej</v>
          </cell>
          <cell r="H75">
            <v>13</v>
          </cell>
          <cell r="I75">
            <v>26</v>
          </cell>
          <cell r="J75">
            <v>0</v>
          </cell>
          <cell r="K75">
            <v>100</v>
          </cell>
          <cell r="L75">
            <v>150</v>
          </cell>
          <cell r="M75">
            <v>250</v>
          </cell>
          <cell r="N75">
            <v>250</v>
          </cell>
        </row>
        <row r="76">
          <cell r="A76" t="str">
            <v>55555</v>
          </cell>
          <cell r="B76">
            <v>555</v>
          </cell>
          <cell r="C76" t="str">
            <v>Bjarne Sørensen</v>
          </cell>
          <cell r="D76" t="str">
            <v>Rughøjvej 24</v>
          </cell>
          <cell r="E76">
            <v>55</v>
          </cell>
          <cell r="F76" t="str">
            <v>Bred</v>
          </cell>
          <cell r="G76" t="str">
            <v>Nej</v>
          </cell>
          <cell r="H76">
            <v>18</v>
          </cell>
          <cell r="I76">
            <v>36</v>
          </cell>
          <cell r="J76">
            <v>0</v>
          </cell>
          <cell r="K76">
            <v>118.8</v>
          </cell>
          <cell r="L76">
            <v>150</v>
          </cell>
          <cell r="M76">
            <v>268.8</v>
          </cell>
          <cell r="N76">
            <v>268.8</v>
          </cell>
        </row>
        <row r="77">
          <cell r="A77" t="str">
            <v>55556</v>
          </cell>
          <cell r="B77">
            <v>555</v>
          </cell>
          <cell r="C77" t="str">
            <v>Bjarne Sørensen</v>
          </cell>
          <cell r="D77" t="str">
            <v>Rughøjvej 24</v>
          </cell>
          <cell r="E77">
            <v>56</v>
          </cell>
          <cell r="F77" t="str">
            <v>Fjelsted</v>
          </cell>
          <cell r="G77" t="str">
            <v>Nej</v>
          </cell>
          <cell r="H77">
            <v>24</v>
          </cell>
          <cell r="I77">
            <v>48</v>
          </cell>
          <cell r="J77">
            <v>0</v>
          </cell>
          <cell r="K77">
            <v>158.39999999999998</v>
          </cell>
          <cell r="L77">
            <v>150</v>
          </cell>
          <cell r="M77">
            <v>308.4</v>
          </cell>
          <cell r="N77">
            <v>308.4</v>
          </cell>
        </row>
        <row r="78">
          <cell r="A78" t="str">
            <v>55557</v>
          </cell>
          <cell r="B78">
            <v>555</v>
          </cell>
          <cell r="C78" t="str">
            <v>Bjarne Sørensen</v>
          </cell>
          <cell r="D78" t="str">
            <v>Rughøjvej 24</v>
          </cell>
          <cell r="E78">
            <v>57</v>
          </cell>
          <cell r="F78" t="str">
            <v>Munkebo</v>
          </cell>
          <cell r="G78" t="str">
            <v>Nej</v>
          </cell>
          <cell r="H78">
            <v>22</v>
          </cell>
          <cell r="I78">
            <v>44</v>
          </cell>
          <cell r="J78">
            <v>0</v>
          </cell>
          <cell r="K78">
            <v>145.2</v>
          </cell>
          <cell r="L78">
            <v>150</v>
          </cell>
          <cell r="M78">
            <v>295.2</v>
          </cell>
          <cell r="N78">
            <v>295.2</v>
          </cell>
        </row>
        <row r="79">
          <cell r="A79" t="str">
            <v>55569</v>
          </cell>
          <cell r="B79">
            <v>555</v>
          </cell>
          <cell r="C79" t="str">
            <v>Bjarne Sørensen</v>
          </cell>
          <cell r="D79" t="str">
            <v>Rughøjvej 24</v>
          </cell>
          <cell r="E79">
            <v>69</v>
          </cell>
          <cell r="F79" t="str">
            <v>Brovst</v>
          </cell>
          <cell r="G79" t="str">
            <v>Nej</v>
          </cell>
          <cell r="H79">
            <v>280</v>
          </cell>
          <cell r="I79">
            <v>560</v>
          </cell>
          <cell r="J79">
            <v>0</v>
          </cell>
          <cell r="K79">
            <v>1848</v>
          </cell>
          <cell r="L79">
            <v>150</v>
          </cell>
          <cell r="M79">
            <v>1998</v>
          </cell>
          <cell r="N79">
            <v>1998</v>
          </cell>
        </row>
        <row r="80">
          <cell r="A80" t="str">
            <v>55574</v>
          </cell>
          <cell r="B80">
            <v>555</v>
          </cell>
          <cell r="C80" t="str">
            <v>Bjarne Sørensen</v>
          </cell>
          <cell r="D80" t="str">
            <v>Rughøjvej 24</v>
          </cell>
          <cell r="E80">
            <v>74</v>
          </cell>
          <cell r="F80" t="str">
            <v>Holstebro</v>
          </cell>
          <cell r="G80" t="str">
            <v>Nej</v>
          </cell>
          <cell r="H80">
            <v>167</v>
          </cell>
          <cell r="I80">
            <v>334</v>
          </cell>
          <cell r="J80">
            <v>0</v>
          </cell>
          <cell r="K80">
            <v>1102.2</v>
          </cell>
          <cell r="L80">
            <v>150</v>
          </cell>
          <cell r="M80">
            <v>1252.2</v>
          </cell>
          <cell r="N80">
            <v>1252.2</v>
          </cell>
        </row>
        <row r="81">
          <cell r="A81" t="str">
            <v>55581</v>
          </cell>
          <cell r="B81">
            <v>555</v>
          </cell>
          <cell r="C81" t="str">
            <v>Bjarne Sørensen</v>
          </cell>
          <cell r="D81" t="str">
            <v>Rughøjvej 24</v>
          </cell>
          <cell r="E81">
            <v>81</v>
          </cell>
          <cell r="F81" t="str">
            <v>Uhre</v>
          </cell>
          <cell r="G81" t="str">
            <v>Nej</v>
          </cell>
          <cell r="H81">
            <v>153</v>
          </cell>
          <cell r="I81">
            <v>306</v>
          </cell>
          <cell r="J81">
            <v>0</v>
          </cell>
          <cell r="K81">
            <v>1009.8</v>
          </cell>
          <cell r="L81">
            <v>150</v>
          </cell>
          <cell r="M81">
            <v>1159.8</v>
          </cell>
          <cell r="N81">
            <v>1159.8</v>
          </cell>
        </row>
        <row r="82">
          <cell r="A82" t="str">
            <v>55582</v>
          </cell>
          <cell r="B82">
            <v>555</v>
          </cell>
          <cell r="C82" t="str">
            <v>Bjarne Sørensen</v>
          </cell>
          <cell r="D82" t="str">
            <v>Rughøjvej 24</v>
          </cell>
          <cell r="E82">
            <v>82</v>
          </cell>
          <cell r="F82" t="str">
            <v>Skærbæk</v>
          </cell>
          <cell r="G82" t="str">
            <v>Nej</v>
          </cell>
          <cell r="H82">
            <v>134</v>
          </cell>
          <cell r="I82">
            <v>268</v>
          </cell>
          <cell r="J82">
            <v>0</v>
          </cell>
          <cell r="K82">
            <v>884.4</v>
          </cell>
          <cell r="L82">
            <v>150</v>
          </cell>
          <cell r="M82">
            <v>1034.4</v>
          </cell>
          <cell r="N82">
            <v>1034.4</v>
          </cell>
        </row>
        <row r="83">
          <cell r="A83" t="str">
            <v>55583</v>
          </cell>
          <cell r="B83">
            <v>555</v>
          </cell>
          <cell r="C83" t="str">
            <v>Bjarne Sørensen</v>
          </cell>
          <cell r="D83" t="str">
            <v>Rughøjvej 24</v>
          </cell>
          <cell r="E83">
            <v>83</v>
          </cell>
          <cell r="F83" t="str">
            <v>Holsted</v>
          </cell>
          <cell r="G83" t="str">
            <v>Nej</v>
          </cell>
          <cell r="H83">
            <v>103</v>
          </cell>
          <cell r="I83">
            <v>206</v>
          </cell>
          <cell r="J83">
            <v>0</v>
          </cell>
          <cell r="K83">
            <v>679.8</v>
          </cell>
          <cell r="L83">
            <v>150</v>
          </cell>
          <cell r="M83">
            <v>829.8</v>
          </cell>
          <cell r="N83">
            <v>829.8</v>
          </cell>
        </row>
        <row r="84">
          <cell r="A84" t="str">
            <v>55587</v>
          </cell>
          <cell r="B84">
            <v>555</v>
          </cell>
          <cell r="C84" t="str">
            <v>Bjarne Sørensen</v>
          </cell>
          <cell r="D84" t="str">
            <v>Rughøjvej 24</v>
          </cell>
          <cell r="E84">
            <v>87</v>
          </cell>
          <cell r="F84" t="str">
            <v>Vojens</v>
          </cell>
          <cell r="G84" t="str">
            <v>Nej</v>
          </cell>
          <cell r="H84">
            <v>106</v>
          </cell>
          <cell r="I84">
            <v>212</v>
          </cell>
          <cell r="J84">
            <v>0</v>
          </cell>
          <cell r="K84">
            <v>699.5999999999999</v>
          </cell>
          <cell r="L84">
            <v>150</v>
          </cell>
          <cell r="M84">
            <v>849.5999999999999</v>
          </cell>
          <cell r="N84">
            <v>849.5999999999999</v>
          </cell>
        </row>
        <row r="85">
          <cell r="A85" t="str">
            <v>55591</v>
          </cell>
          <cell r="B85">
            <v>555</v>
          </cell>
          <cell r="C85" t="str">
            <v>Bjarne Sørensen</v>
          </cell>
          <cell r="D85" t="str">
            <v>Rughøjvej 24</v>
          </cell>
          <cell r="E85">
            <v>91</v>
          </cell>
          <cell r="F85" t="str">
            <v>Outrup</v>
          </cell>
          <cell r="G85" t="str">
            <v>Nej</v>
          </cell>
          <cell r="H85">
            <v>150</v>
          </cell>
          <cell r="I85">
            <v>300</v>
          </cell>
          <cell r="J85">
            <v>0</v>
          </cell>
          <cell r="K85">
            <v>990</v>
          </cell>
          <cell r="L85">
            <v>150</v>
          </cell>
          <cell r="M85">
            <v>1140</v>
          </cell>
          <cell r="N85">
            <v>1140</v>
          </cell>
        </row>
        <row r="86">
          <cell r="A86" t="str">
            <v>55593</v>
          </cell>
          <cell r="B86">
            <v>555</v>
          </cell>
          <cell r="C86" t="str">
            <v>Bjarne Sørensen</v>
          </cell>
          <cell r="D86" t="str">
            <v>Rughøjvej 24</v>
          </cell>
          <cell r="E86">
            <v>93</v>
          </cell>
          <cell r="F86" t="str">
            <v>Grindsted</v>
          </cell>
          <cell r="G86" t="str">
            <v>Nej</v>
          </cell>
          <cell r="H86">
            <v>113</v>
          </cell>
          <cell r="I86">
            <v>226</v>
          </cell>
          <cell r="J86">
            <v>0</v>
          </cell>
          <cell r="K86">
            <v>745.8</v>
          </cell>
          <cell r="L86">
            <v>150</v>
          </cell>
          <cell r="M86">
            <v>895.8</v>
          </cell>
          <cell r="N86">
            <v>895.8</v>
          </cell>
        </row>
        <row r="87">
          <cell r="A87" t="str">
            <v>57114</v>
          </cell>
          <cell r="B87">
            <v>571</v>
          </cell>
          <cell r="C87" t="str">
            <v>Niels Munk Nielsen</v>
          </cell>
          <cell r="D87" t="str">
            <v>Tarp Byvej 108</v>
          </cell>
          <cell r="E87">
            <v>14</v>
          </cell>
          <cell r="F87" t="str">
            <v>Korskro</v>
          </cell>
          <cell r="G87" t="str">
            <v>Nej</v>
          </cell>
          <cell r="H87">
            <v>11</v>
          </cell>
          <cell r="I87">
            <v>22</v>
          </cell>
          <cell r="J87">
            <v>0</v>
          </cell>
          <cell r="K87">
            <v>100</v>
          </cell>
          <cell r="L87">
            <v>150</v>
          </cell>
          <cell r="M87">
            <v>250</v>
          </cell>
          <cell r="N87">
            <v>250</v>
          </cell>
        </row>
        <row r="88">
          <cell r="A88" t="str">
            <v>57115</v>
          </cell>
          <cell r="B88">
            <v>571</v>
          </cell>
          <cell r="C88" t="str">
            <v>Niels Munk Nielsen</v>
          </cell>
          <cell r="D88" t="str">
            <v>Tarp Byvej 108</v>
          </cell>
          <cell r="E88">
            <v>15</v>
          </cell>
          <cell r="F88" t="str">
            <v>Vejlby</v>
          </cell>
          <cell r="G88" t="str">
            <v>Nej</v>
          </cell>
          <cell r="H88">
            <v>93</v>
          </cell>
          <cell r="I88">
            <v>186</v>
          </cell>
          <cell r="J88">
            <v>0</v>
          </cell>
          <cell r="K88">
            <v>613.8</v>
          </cell>
          <cell r="L88">
            <v>150</v>
          </cell>
          <cell r="M88">
            <v>763.8</v>
          </cell>
          <cell r="N88">
            <v>763.8</v>
          </cell>
        </row>
        <row r="89">
          <cell r="A89" t="str">
            <v>57117</v>
          </cell>
          <cell r="B89">
            <v>571</v>
          </cell>
          <cell r="C89" t="str">
            <v>Niels Munk Nielsen</v>
          </cell>
          <cell r="D89" t="str">
            <v>Tarp Byvej 108</v>
          </cell>
          <cell r="E89">
            <v>17</v>
          </cell>
          <cell r="F89" t="str">
            <v>Skovby</v>
          </cell>
          <cell r="G89" t="str">
            <v>Nej</v>
          </cell>
          <cell r="H89">
            <v>106</v>
          </cell>
          <cell r="I89">
            <v>212</v>
          </cell>
          <cell r="J89">
            <v>0</v>
          </cell>
          <cell r="K89">
            <v>699.5999999999999</v>
          </cell>
          <cell r="L89">
            <v>150</v>
          </cell>
          <cell r="M89">
            <v>849.5999999999999</v>
          </cell>
          <cell r="N89">
            <v>849.5999999999999</v>
          </cell>
        </row>
        <row r="90">
          <cell r="A90" t="str">
            <v>57124</v>
          </cell>
          <cell r="B90">
            <v>571</v>
          </cell>
          <cell r="C90" t="str">
            <v>Niels Munk Nielsen</v>
          </cell>
          <cell r="D90" t="str">
            <v>Tarp Byvej 108</v>
          </cell>
          <cell r="E90">
            <v>24</v>
          </cell>
          <cell r="F90" t="str">
            <v>Ellling</v>
          </cell>
          <cell r="G90" t="str">
            <v>Nej</v>
          </cell>
          <cell r="H90">
            <v>110</v>
          </cell>
          <cell r="I90">
            <v>220</v>
          </cell>
          <cell r="J90">
            <v>0</v>
          </cell>
          <cell r="K90">
            <v>726</v>
          </cell>
          <cell r="L90">
            <v>150</v>
          </cell>
          <cell r="M90">
            <v>876</v>
          </cell>
          <cell r="N90">
            <v>876</v>
          </cell>
        </row>
        <row r="91">
          <cell r="A91" t="str">
            <v>57130</v>
          </cell>
          <cell r="B91">
            <v>571</v>
          </cell>
          <cell r="C91" t="str">
            <v>Niels Munk Nielsen</v>
          </cell>
          <cell r="D91" t="str">
            <v>Tarp Byvej 108</v>
          </cell>
          <cell r="E91">
            <v>30</v>
          </cell>
          <cell r="F91" t="str">
            <v>Fladbro</v>
          </cell>
          <cell r="G91" t="str">
            <v>Nej</v>
          </cell>
          <cell r="H91">
            <v>187</v>
          </cell>
          <cell r="I91">
            <v>374</v>
          </cell>
          <cell r="J91">
            <v>0</v>
          </cell>
          <cell r="K91">
            <v>1234.2</v>
          </cell>
          <cell r="L91">
            <v>150</v>
          </cell>
          <cell r="M91">
            <v>1384.2</v>
          </cell>
          <cell r="N91">
            <v>1384.2</v>
          </cell>
        </row>
        <row r="92">
          <cell r="A92" t="str">
            <v>57133</v>
          </cell>
          <cell r="B92">
            <v>571</v>
          </cell>
          <cell r="C92" t="str">
            <v>Niels Munk Nielsen</v>
          </cell>
          <cell r="D92" t="str">
            <v>Tarp Byvej 108</v>
          </cell>
          <cell r="E92">
            <v>33</v>
          </cell>
          <cell r="F92" t="str">
            <v>Slangerup</v>
          </cell>
          <cell r="G92" t="str">
            <v>Ja</v>
          </cell>
          <cell r="H92">
            <v>289</v>
          </cell>
          <cell r="I92">
            <v>578</v>
          </cell>
          <cell r="J92">
            <v>400</v>
          </cell>
          <cell r="K92">
            <v>1907.3999999999999</v>
          </cell>
          <cell r="L92">
            <v>150</v>
          </cell>
          <cell r="M92">
            <v>2457.3999999999996</v>
          </cell>
          <cell r="N92">
            <v>2057.3999999999996</v>
          </cell>
        </row>
        <row r="93">
          <cell r="A93" t="str">
            <v>57137</v>
          </cell>
          <cell r="B93">
            <v>571</v>
          </cell>
          <cell r="C93" t="str">
            <v>Niels Munk Nielsen</v>
          </cell>
          <cell r="D93" t="str">
            <v>Tarp Byvej 108</v>
          </cell>
          <cell r="E93">
            <v>37</v>
          </cell>
          <cell r="F93" t="str">
            <v>Glumsø</v>
          </cell>
          <cell r="G93" t="str">
            <v>Ja</v>
          </cell>
          <cell r="H93">
            <v>230</v>
          </cell>
          <cell r="I93">
            <v>460</v>
          </cell>
          <cell r="J93">
            <v>400</v>
          </cell>
          <cell r="K93">
            <v>1518</v>
          </cell>
          <cell r="L93">
            <v>150</v>
          </cell>
          <cell r="M93">
            <v>2068</v>
          </cell>
          <cell r="N93">
            <v>1668</v>
          </cell>
        </row>
        <row r="94">
          <cell r="A94" t="str">
            <v>57144</v>
          </cell>
          <cell r="B94">
            <v>571</v>
          </cell>
          <cell r="C94" t="str">
            <v>Niels Munk Nielsen</v>
          </cell>
          <cell r="D94" t="str">
            <v>Tarp Byvej 108</v>
          </cell>
          <cell r="E94">
            <v>44</v>
          </cell>
          <cell r="F94" t="str">
            <v>København</v>
          </cell>
          <cell r="G94" t="str">
            <v>Ja</v>
          </cell>
          <cell r="H94">
            <v>292</v>
          </cell>
          <cell r="I94">
            <v>584</v>
          </cell>
          <cell r="J94">
            <v>400</v>
          </cell>
          <cell r="K94">
            <v>1927.1999999999998</v>
          </cell>
          <cell r="L94">
            <v>150</v>
          </cell>
          <cell r="M94">
            <v>2477.2</v>
          </cell>
          <cell r="N94">
            <v>2077.2</v>
          </cell>
        </row>
        <row r="95">
          <cell r="A95" t="str">
            <v>57152</v>
          </cell>
          <cell r="B95">
            <v>571</v>
          </cell>
          <cell r="C95" t="str">
            <v>Niels Munk Nielsen</v>
          </cell>
          <cell r="D95" t="str">
            <v>Tarp Byvej 108</v>
          </cell>
          <cell r="E95">
            <v>52</v>
          </cell>
          <cell r="F95" t="str">
            <v>Korsløkke</v>
          </cell>
          <cell r="G95" t="str">
            <v>Nej</v>
          </cell>
          <cell r="H95">
            <v>139</v>
          </cell>
          <cell r="I95">
            <v>278</v>
          </cell>
          <cell r="J95">
            <v>0</v>
          </cell>
          <cell r="K95">
            <v>917.4</v>
          </cell>
          <cell r="L95">
            <v>150</v>
          </cell>
          <cell r="M95">
            <v>1067.4</v>
          </cell>
          <cell r="N95">
            <v>1067.4</v>
          </cell>
        </row>
        <row r="96">
          <cell r="A96" t="str">
            <v>57155</v>
          </cell>
          <cell r="B96">
            <v>571</v>
          </cell>
          <cell r="C96" t="str">
            <v>Niels Munk Nielsen</v>
          </cell>
          <cell r="D96" t="str">
            <v>Tarp Byvej 108</v>
          </cell>
          <cell r="E96">
            <v>55</v>
          </cell>
          <cell r="F96" t="str">
            <v>Bred</v>
          </cell>
          <cell r="G96" t="str">
            <v>Nej</v>
          </cell>
          <cell r="H96">
            <v>117</v>
          </cell>
          <cell r="I96">
            <v>234</v>
          </cell>
          <cell r="J96">
            <v>0</v>
          </cell>
          <cell r="K96">
            <v>772.1999999999999</v>
          </cell>
          <cell r="L96">
            <v>150</v>
          </cell>
          <cell r="M96">
            <v>922.1999999999999</v>
          </cell>
          <cell r="N96">
            <v>922.1999999999999</v>
          </cell>
        </row>
        <row r="97">
          <cell r="A97" t="str">
            <v>57156</v>
          </cell>
          <cell r="B97">
            <v>571</v>
          </cell>
          <cell r="C97" t="str">
            <v>Niels Munk Nielsen</v>
          </cell>
          <cell r="D97" t="str">
            <v>Tarp Byvej 108</v>
          </cell>
          <cell r="E97">
            <v>56</v>
          </cell>
          <cell r="F97" t="str">
            <v>Fjelsted</v>
          </cell>
          <cell r="G97" t="str">
            <v>Nej</v>
          </cell>
          <cell r="H97">
            <v>108</v>
          </cell>
          <cell r="I97">
            <v>216</v>
          </cell>
          <cell r="J97">
            <v>0</v>
          </cell>
          <cell r="K97">
            <v>712.8</v>
          </cell>
          <cell r="L97">
            <v>150</v>
          </cell>
          <cell r="M97">
            <v>862.8</v>
          </cell>
          <cell r="N97">
            <v>862.8</v>
          </cell>
        </row>
        <row r="98">
          <cell r="A98" t="str">
            <v>57157</v>
          </cell>
          <cell r="B98">
            <v>571</v>
          </cell>
          <cell r="C98" t="str">
            <v>Niels Munk Nielsen</v>
          </cell>
          <cell r="D98" t="str">
            <v>Tarp Byvej 108</v>
          </cell>
          <cell r="E98">
            <v>57</v>
          </cell>
          <cell r="F98" t="str">
            <v>Munkebo</v>
          </cell>
          <cell r="G98" t="str">
            <v>Nej</v>
          </cell>
          <cell r="H98">
            <v>145</v>
          </cell>
          <cell r="I98">
            <v>290</v>
          </cell>
          <cell r="J98">
            <v>0</v>
          </cell>
          <cell r="K98">
            <v>957</v>
          </cell>
          <cell r="L98">
            <v>150</v>
          </cell>
          <cell r="M98">
            <v>1107</v>
          </cell>
          <cell r="N98">
            <v>1107</v>
          </cell>
        </row>
        <row r="99">
          <cell r="A99" t="str">
            <v>57169</v>
          </cell>
          <cell r="B99">
            <v>571</v>
          </cell>
          <cell r="C99" t="str">
            <v>Niels Munk Nielsen</v>
          </cell>
          <cell r="D99" t="str">
            <v>Tarp Byvej 108</v>
          </cell>
          <cell r="E99">
            <v>69</v>
          </cell>
          <cell r="F99" t="str">
            <v>Brovst</v>
          </cell>
          <cell r="G99" t="str">
            <v>Nej</v>
          </cell>
          <cell r="H99">
            <v>220</v>
          </cell>
          <cell r="I99">
            <v>440</v>
          </cell>
          <cell r="J99">
            <v>0</v>
          </cell>
          <cell r="K99">
            <v>1452</v>
          </cell>
          <cell r="L99">
            <v>150</v>
          </cell>
          <cell r="M99">
            <v>1602</v>
          </cell>
          <cell r="N99">
            <v>1602</v>
          </cell>
        </row>
        <row r="100">
          <cell r="A100" t="str">
            <v>57174</v>
          </cell>
          <cell r="B100">
            <v>571</v>
          </cell>
          <cell r="C100" t="str">
            <v>Niels Munk Nielsen</v>
          </cell>
          <cell r="D100" t="str">
            <v>Tarp Byvej 108</v>
          </cell>
          <cell r="E100">
            <v>74</v>
          </cell>
          <cell r="F100" t="str">
            <v>Holstebro</v>
          </cell>
          <cell r="G100" t="str">
            <v>Nej</v>
          </cell>
          <cell r="H100">
            <v>105</v>
          </cell>
          <cell r="I100">
            <v>210</v>
          </cell>
          <cell r="J100">
            <v>0</v>
          </cell>
          <cell r="K100">
            <v>693</v>
          </cell>
          <cell r="L100">
            <v>150</v>
          </cell>
          <cell r="M100">
            <v>843</v>
          </cell>
          <cell r="N100">
            <v>843</v>
          </cell>
        </row>
        <row r="101">
          <cell r="A101" t="str">
            <v>57181</v>
          </cell>
          <cell r="B101">
            <v>571</v>
          </cell>
          <cell r="C101" t="str">
            <v>Niels Munk Nielsen</v>
          </cell>
          <cell r="D101" t="str">
            <v>Tarp Byvej 108</v>
          </cell>
          <cell r="E101">
            <v>81</v>
          </cell>
          <cell r="F101" t="str">
            <v>Uhre</v>
          </cell>
          <cell r="G101" t="str">
            <v>Nej</v>
          </cell>
          <cell r="H101">
            <v>104</v>
          </cell>
          <cell r="I101">
            <v>208</v>
          </cell>
          <cell r="J101">
            <v>0</v>
          </cell>
          <cell r="K101">
            <v>686.4</v>
          </cell>
          <cell r="L101">
            <v>150</v>
          </cell>
          <cell r="M101">
            <v>836.4</v>
          </cell>
          <cell r="N101">
            <v>836.4</v>
          </cell>
        </row>
        <row r="102">
          <cell r="A102" t="str">
            <v>57182</v>
          </cell>
          <cell r="B102">
            <v>571</v>
          </cell>
          <cell r="C102" t="str">
            <v>Niels Munk Nielsen</v>
          </cell>
          <cell r="D102" t="str">
            <v>Tarp Byvej 108</v>
          </cell>
          <cell r="E102">
            <v>82</v>
          </cell>
          <cell r="F102" t="str">
            <v>Skærbæk</v>
          </cell>
          <cell r="G102" t="str">
            <v>Nej</v>
          </cell>
          <cell r="H102">
            <v>58</v>
          </cell>
          <cell r="I102">
            <v>116</v>
          </cell>
          <cell r="J102">
            <v>0</v>
          </cell>
          <cell r="K102">
            <v>382.79999999999995</v>
          </cell>
          <cell r="L102">
            <v>150</v>
          </cell>
          <cell r="M102">
            <v>532.8</v>
          </cell>
          <cell r="N102">
            <v>532.8</v>
          </cell>
        </row>
        <row r="103">
          <cell r="A103" t="str">
            <v>57183</v>
          </cell>
          <cell r="B103">
            <v>571</v>
          </cell>
          <cell r="C103" t="str">
            <v>Niels Munk Nielsen</v>
          </cell>
          <cell r="D103" t="str">
            <v>Tarp Byvej 108</v>
          </cell>
          <cell r="E103">
            <v>83</v>
          </cell>
          <cell r="F103" t="str">
            <v>Holsted</v>
          </cell>
          <cell r="G103" t="str">
            <v>Nej</v>
          </cell>
          <cell r="H103">
            <v>39</v>
          </cell>
          <cell r="I103">
            <v>78</v>
          </cell>
          <cell r="J103">
            <v>0</v>
          </cell>
          <cell r="K103">
            <v>257.4</v>
          </cell>
          <cell r="L103">
            <v>150</v>
          </cell>
          <cell r="M103">
            <v>407.4</v>
          </cell>
          <cell r="N103">
            <v>407.4</v>
          </cell>
        </row>
        <row r="104">
          <cell r="A104" t="str">
            <v>57187</v>
          </cell>
          <cell r="B104">
            <v>571</v>
          </cell>
          <cell r="C104" t="str">
            <v>Niels Munk Nielsen</v>
          </cell>
          <cell r="D104" t="str">
            <v>Tarp Byvej 108</v>
          </cell>
          <cell r="E104">
            <v>87</v>
          </cell>
          <cell r="F104" t="str">
            <v>Vojens</v>
          </cell>
          <cell r="G104" t="str">
            <v>Nej</v>
          </cell>
          <cell r="H104">
            <v>80</v>
          </cell>
          <cell r="I104">
            <v>160</v>
          </cell>
          <cell r="J104">
            <v>0</v>
          </cell>
          <cell r="K104">
            <v>528</v>
          </cell>
          <cell r="L104">
            <v>150</v>
          </cell>
          <cell r="M104">
            <v>678</v>
          </cell>
          <cell r="N104">
            <v>678</v>
          </cell>
        </row>
        <row r="105">
          <cell r="A105" t="str">
            <v>57191</v>
          </cell>
          <cell r="B105">
            <v>571</v>
          </cell>
          <cell r="C105" t="str">
            <v>Niels Munk Nielsen</v>
          </cell>
          <cell r="D105" t="str">
            <v>Tarp Byvej 108</v>
          </cell>
          <cell r="E105">
            <v>91</v>
          </cell>
          <cell r="F105" t="str">
            <v>Outrup</v>
          </cell>
          <cell r="G105" t="str">
            <v>Nej</v>
          </cell>
          <cell r="H105">
            <v>28</v>
          </cell>
          <cell r="I105">
            <v>56</v>
          </cell>
          <cell r="J105">
            <v>0</v>
          </cell>
          <cell r="K105">
            <v>184.79999999999998</v>
          </cell>
          <cell r="L105">
            <v>150</v>
          </cell>
          <cell r="M105">
            <v>334.79999999999995</v>
          </cell>
          <cell r="N105">
            <v>334.79999999999995</v>
          </cell>
        </row>
        <row r="106">
          <cell r="A106" t="str">
            <v>57193</v>
          </cell>
          <cell r="B106">
            <v>571</v>
          </cell>
          <cell r="C106" t="str">
            <v>Niels Munk Nielsen</v>
          </cell>
          <cell r="D106" t="str">
            <v>Tarp Byvej 108</v>
          </cell>
          <cell r="E106">
            <v>93</v>
          </cell>
          <cell r="F106" t="str">
            <v>Grindsted</v>
          </cell>
          <cell r="G106" t="str">
            <v>Nej</v>
          </cell>
          <cell r="H106">
            <v>51</v>
          </cell>
          <cell r="I106">
            <v>102</v>
          </cell>
          <cell r="J106">
            <v>0</v>
          </cell>
          <cell r="K106">
            <v>336.59999999999997</v>
          </cell>
          <cell r="L106">
            <v>150</v>
          </cell>
          <cell r="M106">
            <v>486.59999999999997</v>
          </cell>
          <cell r="N106">
            <v>486.59999999999997</v>
          </cell>
        </row>
        <row r="107">
          <cell r="A107" t="str">
            <v>57199</v>
          </cell>
          <cell r="B107">
            <v>571</v>
          </cell>
          <cell r="C107" t="str">
            <v>Niels Munk Nielsen</v>
          </cell>
          <cell r="D107" t="str">
            <v>Tarp Byvej 108</v>
          </cell>
          <cell r="E107">
            <v>99</v>
          </cell>
          <cell r="F107" t="str">
            <v>Billund Travbane</v>
          </cell>
          <cell r="G107" t="str">
            <v>Nej</v>
          </cell>
          <cell r="H107">
            <v>55</v>
          </cell>
          <cell r="I107">
            <v>110</v>
          </cell>
          <cell r="J107">
            <v>0</v>
          </cell>
          <cell r="K107">
            <v>363</v>
          </cell>
          <cell r="L107">
            <v>150</v>
          </cell>
          <cell r="M107">
            <v>513</v>
          </cell>
          <cell r="N107">
            <v>513</v>
          </cell>
        </row>
        <row r="108">
          <cell r="A108" t="str">
            <v>67714</v>
          </cell>
          <cell r="B108">
            <v>677</v>
          </cell>
          <cell r="C108" t="str">
            <v>Torben Jensen</v>
          </cell>
          <cell r="D108" t="str">
            <v>Matrosvænget 1</v>
          </cell>
          <cell r="E108">
            <v>14</v>
          </cell>
          <cell r="F108" t="str">
            <v>Korskro</v>
          </cell>
          <cell r="G108" t="str">
            <v>Nej</v>
          </cell>
          <cell r="H108">
            <v>77</v>
          </cell>
          <cell r="I108">
            <v>154</v>
          </cell>
          <cell r="J108">
            <v>0</v>
          </cell>
          <cell r="K108">
            <v>508.2</v>
          </cell>
          <cell r="L108">
            <v>150</v>
          </cell>
          <cell r="M108">
            <v>658.2</v>
          </cell>
          <cell r="N108">
            <v>658.2</v>
          </cell>
        </row>
        <row r="109">
          <cell r="A109" t="str">
            <v>67715</v>
          </cell>
          <cell r="B109">
            <v>677</v>
          </cell>
          <cell r="C109" t="str">
            <v>Torben Jensen</v>
          </cell>
          <cell r="D109" t="str">
            <v>Matrosvænget 1</v>
          </cell>
          <cell r="E109">
            <v>15</v>
          </cell>
          <cell r="F109" t="str">
            <v>Vejlby</v>
          </cell>
          <cell r="G109" t="str">
            <v>Nej</v>
          </cell>
          <cell r="H109">
            <v>11</v>
          </cell>
          <cell r="I109">
            <v>22</v>
          </cell>
          <cell r="J109">
            <v>0</v>
          </cell>
          <cell r="K109">
            <v>100</v>
          </cell>
          <cell r="L109">
            <v>150</v>
          </cell>
          <cell r="M109">
            <v>250</v>
          </cell>
          <cell r="N109">
            <v>250</v>
          </cell>
        </row>
        <row r="110">
          <cell r="A110" t="str">
            <v>67717</v>
          </cell>
          <cell r="B110">
            <v>677</v>
          </cell>
          <cell r="C110" t="str">
            <v>Torben Jensen</v>
          </cell>
          <cell r="D110" t="str">
            <v>Matrosvænget 1</v>
          </cell>
          <cell r="E110">
            <v>17</v>
          </cell>
          <cell r="F110" t="str">
            <v>Skovby</v>
          </cell>
          <cell r="G110" t="str">
            <v>Nej</v>
          </cell>
          <cell r="H110">
            <v>62</v>
          </cell>
          <cell r="I110">
            <v>124</v>
          </cell>
          <cell r="J110">
            <v>0</v>
          </cell>
          <cell r="K110">
            <v>409.2</v>
          </cell>
          <cell r="L110">
            <v>150</v>
          </cell>
          <cell r="M110">
            <v>559.2</v>
          </cell>
          <cell r="N110">
            <v>559.2</v>
          </cell>
        </row>
        <row r="111">
          <cell r="A111" t="str">
            <v>67724</v>
          </cell>
          <cell r="B111">
            <v>677</v>
          </cell>
          <cell r="C111" t="str">
            <v>Torben Jensen</v>
          </cell>
          <cell r="D111" t="str">
            <v>Matrosvænget 1</v>
          </cell>
          <cell r="E111">
            <v>24</v>
          </cell>
          <cell r="F111" t="str">
            <v>Ellling</v>
          </cell>
          <cell r="G111" t="str">
            <v>Nej</v>
          </cell>
          <cell r="H111">
            <v>88</v>
          </cell>
          <cell r="I111">
            <v>176</v>
          </cell>
          <cell r="J111">
            <v>0</v>
          </cell>
          <cell r="K111">
            <v>580.8</v>
          </cell>
          <cell r="L111">
            <v>150</v>
          </cell>
          <cell r="M111">
            <v>730.8</v>
          </cell>
          <cell r="N111">
            <v>730.8</v>
          </cell>
        </row>
        <row r="112">
          <cell r="A112" t="str">
            <v>67730</v>
          </cell>
          <cell r="B112">
            <v>677</v>
          </cell>
          <cell r="C112" t="str">
            <v>Torben Jensen</v>
          </cell>
          <cell r="D112" t="str">
            <v>Matrosvænget 1</v>
          </cell>
          <cell r="E112">
            <v>30</v>
          </cell>
          <cell r="F112" t="str">
            <v>Fladbro</v>
          </cell>
          <cell r="G112" t="str">
            <v>Nej</v>
          </cell>
          <cell r="H112">
            <v>119</v>
          </cell>
          <cell r="I112">
            <v>238</v>
          </cell>
          <cell r="J112">
            <v>0</v>
          </cell>
          <cell r="K112">
            <v>785.4</v>
          </cell>
          <cell r="L112">
            <v>150</v>
          </cell>
          <cell r="M112">
            <v>935.4</v>
          </cell>
          <cell r="N112">
            <v>935.4</v>
          </cell>
        </row>
        <row r="113">
          <cell r="A113" t="str">
            <v>67733</v>
          </cell>
          <cell r="B113">
            <v>677</v>
          </cell>
          <cell r="C113" t="str">
            <v>Torben Jensen</v>
          </cell>
          <cell r="D113" t="str">
            <v>Matrosvænget 1</v>
          </cell>
          <cell r="E113">
            <v>33</v>
          </cell>
          <cell r="F113" t="str">
            <v>Slangerup</v>
          </cell>
          <cell r="G113" t="str">
            <v>Ja</v>
          </cell>
          <cell r="H113">
            <v>205</v>
          </cell>
          <cell r="I113">
            <v>410</v>
          </cell>
          <cell r="J113">
            <v>400</v>
          </cell>
          <cell r="K113">
            <v>1353</v>
          </cell>
          <cell r="L113">
            <v>150</v>
          </cell>
          <cell r="M113">
            <v>1903</v>
          </cell>
          <cell r="N113">
            <v>1503</v>
          </cell>
        </row>
        <row r="114">
          <cell r="A114" t="str">
            <v>67737</v>
          </cell>
          <cell r="B114">
            <v>677</v>
          </cell>
          <cell r="C114" t="str">
            <v>Torben Jensen</v>
          </cell>
          <cell r="D114" t="str">
            <v>Matrosvænget 1</v>
          </cell>
          <cell r="E114">
            <v>37</v>
          </cell>
          <cell r="F114" t="str">
            <v>Glumsø</v>
          </cell>
          <cell r="G114" t="str">
            <v>Ja</v>
          </cell>
          <cell r="H114">
            <v>147</v>
          </cell>
          <cell r="I114">
            <v>294</v>
          </cell>
          <cell r="J114">
            <v>400</v>
          </cell>
          <cell r="K114">
            <v>970.1999999999999</v>
          </cell>
          <cell r="L114">
            <v>150</v>
          </cell>
          <cell r="M114">
            <v>1520.1999999999998</v>
          </cell>
          <cell r="N114">
            <v>1120.1999999999998</v>
          </cell>
        </row>
        <row r="115">
          <cell r="A115" t="str">
            <v>67744</v>
          </cell>
          <cell r="B115">
            <v>677</v>
          </cell>
          <cell r="C115" t="str">
            <v>Torben Jensen</v>
          </cell>
          <cell r="D115" t="str">
            <v>Matrosvænget 1</v>
          </cell>
          <cell r="E115">
            <v>44</v>
          </cell>
          <cell r="F115" t="str">
            <v>København</v>
          </cell>
          <cell r="G115" t="str">
            <v>Ja</v>
          </cell>
          <cell r="H115">
            <v>208</v>
          </cell>
          <cell r="I115">
            <v>416</v>
          </cell>
          <cell r="J115">
            <v>400</v>
          </cell>
          <cell r="K115">
            <v>1372.8</v>
          </cell>
          <cell r="L115">
            <v>150</v>
          </cell>
          <cell r="M115">
            <v>1922.8</v>
          </cell>
          <cell r="N115">
            <v>1522.8</v>
          </cell>
        </row>
        <row r="116">
          <cell r="A116" t="str">
            <v>67752</v>
          </cell>
          <cell r="B116">
            <v>677</v>
          </cell>
          <cell r="C116" t="str">
            <v>Torben Jensen</v>
          </cell>
          <cell r="D116" t="str">
            <v>Matrosvænget 1</v>
          </cell>
          <cell r="E116">
            <v>52</v>
          </cell>
          <cell r="F116" t="str">
            <v>Korsløkke</v>
          </cell>
          <cell r="G116" t="str">
            <v>Nej</v>
          </cell>
          <cell r="H116">
            <v>55</v>
          </cell>
          <cell r="I116">
            <v>110</v>
          </cell>
          <cell r="J116">
            <v>0</v>
          </cell>
          <cell r="K116">
            <v>363</v>
          </cell>
          <cell r="L116">
            <v>150</v>
          </cell>
          <cell r="M116">
            <v>513</v>
          </cell>
          <cell r="N116">
            <v>513</v>
          </cell>
        </row>
        <row r="117">
          <cell r="A117" t="str">
            <v>67755</v>
          </cell>
          <cell r="B117">
            <v>677</v>
          </cell>
          <cell r="C117" t="str">
            <v>Torben Jensen</v>
          </cell>
          <cell r="D117" t="str">
            <v>Matrosvænget 1</v>
          </cell>
          <cell r="E117">
            <v>55</v>
          </cell>
          <cell r="F117" t="str">
            <v>Bred</v>
          </cell>
          <cell r="G117" t="str">
            <v>Nej</v>
          </cell>
          <cell r="H117">
            <v>34</v>
          </cell>
          <cell r="I117">
            <v>68</v>
          </cell>
          <cell r="J117">
            <v>0</v>
          </cell>
          <cell r="K117">
            <v>224.39999999999998</v>
          </cell>
          <cell r="L117">
            <v>150</v>
          </cell>
          <cell r="M117">
            <v>374.4</v>
          </cell>
          <cell r="N117">
            <v>374.4</v>
          </cell>
        </row>
        <row r="118">
          <cell r="A118" t="str">
            <v>67756</v>
          </cell>
          <cell r="B118">
            <v>677</v>
          </cell>
          <cell r="C118" t="str">
            <v>Torben Jensen</v>
          </cell>
          <cell r="D118" t="str">
            <v>Matrosvænget 1</v>
          </cell>
          <cell r="E118">
            <v>56</v>
          </cell>
          <cell r="F118" t="str">
            <v>Fjelsted</v>
          </cell>
          <cell r="G118" t="str">
            <v>Nej</v>
          </cell>
          <cell r="H118">
            <v>24</v>
          </cell>
          <cell r="I118">
            <v>48</v>
          </cell>
          <cell r="J118">
            <v>0</v>
          </cell>
          <cell r="K118">
            <v>158.39999999999998</v>
          </cell>
          <cell r="L118">
            <v>150</v>
          </cell>
          <cell r="M118">
            <v>308.4</v>
          </cell>
          <cell r="N118">
            <v>308.4</v>
          </cell>
        </row>
        <row r="119">
          <cell r="A119" t="str">
            <v>67757</v>
          </cell>
          <cell r="B119">
            <v>677</v>
          </cell>
          <cell r="C119" t="str">
            <v>Torben Jensen</v>
          </cell>
          <cell r="D119" t="str">
            <v>Matrosvænget 1</v>
          </cell>
          <cell r="E119">
            <v>57</v>
          </cell>
          <cell r="F119" t="str">
            <v>Munkebo</v>
          </cell>
          <cell r="G119" t="str">
            <v>Nej</v>
          </cell>
          <cell r="H119">
            <v>61</v>
          </cell>
          <cell r="I119">
            <v>122</v>
          </cell>
          <cell r="J119">
            <v>0</v>
          </cell>
          <cell r="K119">
            <v>402.59999999999997</v>
          </cell>
          <cell r="L119">
            <v>150</v>
          </cell>
          <cell r="M119">
            <v>552.5999999999999</v>
          </cell>
          <cell r="N119">
            <v>552.5999999999999</v>
          </cell>
        </row>
        <row r="120">
          <cell r="A120" t="str">
            <v>67769</v>
          </cell>
          <cell r="B120">
            <v>677</v>
          </cell>
          <cell r="C120" t="str">
            <v>Torben Jensen</v>
          </cell>
          <cell r="D120" t="str">
            <v>Matrosvænget 1</v>
          </cell>
          <cell r="E120">
            <v>69</v>
          </cell>
          <cell r="F120" t="str">
            <v>Brovst</v>
          </cell>
          <cell r="G120" t="str">
            <v>Nej</v>
          </cell>
          <cell r="H120">
            <v>232</v>
          </cell>
          <cell r="I120">
            <v>464</v>
          </cell>
          <cell r="J120">
            <v>0</v>
          </cell>
          <cell r="K120">
            <v>1531.1999999999998</v>
          </cell>
          <cell r="L120">
            <v>150</v>
          </cell>
          <cell r="M120">
            <v>1681.1999999999998</v>
          </cell>
          <cell r="N120">
            <v>1681.1999999999998</v>
          </cell>
        </row>
        <row r="121">
          <cell r="A121" t="str">
            <v>67774</v>
          </cell>
          <cell r="B121">
            <v>677</v>
          </cell>
          <cell r="C121" t="str">
            <v>Torben Jensen</v>
          </cell>
          <cell r="D121" t="str">
            <v>Matrosvænget 1</v>
          </cell>
          <cell r="E121">
            <v>74</v>
          </cell>
          <cell r="F121" t="str">
            <v>Holstebro</v>
          </cell>
          <cell r="G121" t="str">
            <v>Nej</v>
          </cell>
          <cell r="H121">
            <v>128</v>
          </cell>
          <cell r="I121">
            <v>256</v>
          </cell>
          <cell r="J121">
            <v>0</v>
          </cell>
          <cell r="K121">
            <v>844.8</v>
          </cell>
          <cell r="L121">
            <v>150</v>
          </cell>
          <cell r="M121">
            <v>994.8</v>
          </cell>
          <cell r="N121">
            <v>994.8</v>
          </cell>
        </row>
        <row r="122">
          <cell r="A122" t="str">
            <v>67781</v>
          </cell>
          <cell r="B122">
            <v>677</v>
          </cell>
          <cell r="C122" t="str">
            <v>Torben Jensen</v>
          </cell>
          <cell r="D122" t="str">
            <v>Matrosvænget 1</v>
          </cell>
          <cell r="E122">
            <v>81</v>
          </cell>
          <cell r="F122" t="str">
            <v>Uhre</v>
          </cell>
          <cell r="G122" t="str">
            <v>Nej</v>
          </cell>
          <cell r="H122">
            <v>108</v>
          </cell>
          <cell r="I122">
            <v>216</v>
          </cell>
          <cell r="J122">
            <v>0</v>
          </cell>
          <cell r="K122">
            <v>712.8</v>
          </cell>
          <cell r="L122">
            <v>150</v>
          </cell>
          <cell r="M122">
            <v>862.8</v>
          </cell>
          <cell r="N122">
            <v>862.8</v>
          </cell>
        </row>
        <row r="123">
          <cell r="A123" t="str">
            <v>67782</v>
          </cell>
          <cell r="B123">
            <v>677</v>
          </cell>
          <cell r="C123" t="str">
            <v>Torben Jensen</v>
          </cell>
          <cell r="D123" t="str">
            <v>Matrosvænget 1</v>
          </cell>
          <cell r="E123">
            <v>82</v>
          </cell>
          <cell r="F123" t="str">
            <v>Skærbæk</v>
          </cell>
          <cell r="G123" t="str">
            <v>Nej</v>
          </cell>
          <cell r="H123">
            <v>91</v>
          </cell>
          <cell r="I123">
            <v>182</v>
          </cell>
          <cell r="J123">
            <v>0</v>
          </cell>
          <cell r="K123">
            <v>600.6</v>
          </cell>
          <cell r="L123">
            <v>150</v>
          </cell>
          <cell r="M123">
            <v>750.6</v>
          </cell>
          <cell r="N123">
            <v>750.6</v>
          </cell>
        </row>
        <row r="124">
          <cell r="A124" t="str">
            <v>67783</v>
          </cell>
          <cell r="B124">
            <v>677</v>
          </cell>
          <cell r="C124" t="str">
            <v>Torben Jensen</v>
          </cell>
          <cell r="D124" t="str">
            <v>Matrosvænget 1</v>
          </cell>
          <cell r="E124">
            <v>83</v>
          </cell>
          <cell r="F124" t="str">
            <v>Holsted</v>
          </cell>
          <cell r="G124" t="str">
            <v>Nej</v>
          </cell>
          <cell r="H124">
            <v>59</v>
          </cell>
          <cell r="I124">
            <v>118</v>
          </cell>
          <cell r="J124">
            <v>0</v>
          </cell>
          <cell r="K124">
            <v>389.4</v>
          </cell>
          <cell r="L124">
            <v>150</v>
          </cell>
          <cell r="M124">
            <v>539.4</v>
          </cell>
          <cell r="N124">
            <v>539.4</v>
          </cell>
        </row>
        <row r="125">
          <cell r="A125" t="str">
            <v>67787</v>
          </cell>
          <cell r="B125">
            <v>677</v>
          </cell>
          <cell r="C125" t="str">
            <v>Torben Jensen</v>
          </cell>
          <cell r="D125" t="str">
            <v>Matrosvænget 1</v>
          </cell>
          <cell r="E125">
            <v>87</v>
          </cell>
          <cell r="F125" t="str">
            <v>Vojens</v>
          </cell>
          <cell r="G125" t="str">
            <v>Nej</v>
          </cell>
          <cell r="H125">
            <v>61</v>
          </cell>
          <cell r="I125">
            <v>122</v>
          </cell>
          <cell r="J125">
            <v>0</v>
          </cell>
          <cell r="K125">
            <v>402.59999999999997</v>
          </cell>
          <cell r="L125">
            <v>150</v>
          </cell>
          <cell r="M125">
            <v>552.5999999999999</v>
          </cell>
          <cell r="N125">
            <v>552.5999999999999</v>
          </cell>
        </row>
        <row r="126">
          <cell r="A126" t="str">
            <v>67791</v>
          </cell>
          <cell r="B126">
            <v>677</v>
          </cell>
          <cell r="C126" t="str">
            <v>Torben Jensen</v>
          </cell>
          <cell r="D126" t="str">
            <v>Matrosvænget 1</v>
          </cell>
          <cell r="E126">
            <v>91</v>
          </cell>
          <cell r="F126" t="str">
            <v>Outrup</v>
          </cell>
          <cell r="G126" t="str">
            <v>Nej</v>
          </cell>
          <cell r="H126">
            <v>105</v>
          </cell>
          <cell r="I126">
            <v>210</v>
          </cell>
          <cell r="J126">
            <v>0</v>
          </cell>
          <cell r="K126">
            <v>693</v>
          </cell>
          <cell r="L126">
            <v>150</v>
          </cell>
          <cell r="M126">
            <v>843</v>
          </cell>
          <cell r="N126">
            <v>843</v>
          </cell>
        </row>
        <row r="127">
          <cell r="A127" t="str">
            <v>67793</v>
          </cell>
          <cell r="B127">
            <v>677</v>
          </cell>
          <cell r="C127" t="str">
            <v>Torben Jensen</v>
          </cell>
          <cell r="D127" t="str">
            <v>Matrosvænget 1</v>
          </cell>
          <cell r="E127">
            <v>93</v>
          </cell>
          <cell r="F127" t="str">
            <v>Grindsted</v>
          </cell>
          <cell r="G127" t="str">
            <v>Nej</v>
          </cell>
          <cell r="H127">
            <v>69</v>
          </cell>
          <cell r="I127">
            <v>138</v>
          </cell>
          <cell r="J127">
            <v>0</v>
          </cell>
          <cell r="K127">
            <v>455.4</v>
          </cell>
          <cell r="L127">
            <v>150</v>
          </cell>
          <cell r="M127">
            <v>605.4</v>
          </cell>
          <cell r="N127">
            <v>605.4</v>
          </cell>
        </row>
        <row r="128">
          <cell r="A128" t="str">
            <v>103814</v>
          </cell>
          <cell r="B128">
            <v>1038</v>
          </cell>
          <cell r="C128" t="str">
            <v>Finn Pauli Thomsen</v>
          </cell>
          <cell r="D128" t="str">
            <v>Østergade 34</v>
          </cell>
          <cell r="E128">
            <v>14</v>
          </cell>
          <cell r="F128" t="str">
            <v>Korskro</v>
          </cell>
          <cell r="G128" t="str">
            <v>Nej</v>
          </cell>
          <cell r="H128">
            <v>103</v>
          </cell>
          <cell r="I128">
            <v>206</v>
          </cell>
          <cell r="J128">
            <v>0</v>
          </cell>
          <cell r="K128">
            <v>679.8</v>
          </cell>
          <cell r="L128">
            <v>150</v>
          </cell>
          <cell r="M128">
            <v>829.8</v>
          </cell>
          <cell r="N128">
            <v>829.8</v>
          </cell>
        </row>
        <row r="129">
          <cell r="A129" t="str">
            <v>103815</v>
          </cell>
          <cell r="B129">
            <v>1038</v>
          </cell>
          <cell r="C129" t="str">
            <v>Finn Pauli Thomsen</v>
          </cell>
          <cell r="D129" t="str">
            <v>Østergade 34</v>
          </cell>
          <cell r="E129">
            <v>15</v>
          </cell>
          <cell r="F129" t="str">
            <v>Vejlby</v>
          </cell>
          <cell r="G129" t="str">
            <v>Nej</v>
          </cell>
          <cell r="H129">
            <v>77</v>
          </cell>
          <cell r="I129">
            <v>154</v>
          </cell>
          <cell r="J129">
            <v>0</v>
          </cell>
          <cell r="K129">
            <v>508.2</v>
          </cell>
          <cell r="L129">
            <v>150</v>
          </cell>
          <cell r="M129">
            <v>658.2</v>
          </cell>
          <cell r="N129">
            <v>658.2</v>
          </cell>
        </row>
        <row r="130">
          <cell r="A130" t="str">
            <v>103817</v>
          </cell>
          <cell r="B130">
            <v>1038</v>
          </cell>
          <cell r="C130" t="str">
            <v>Finn Pauli Thomsen</v>
          </cell>
          <cell r="D130" t="str">
            <v>Østergade 34</v>
          </cell>
          <cell r="E130">
            <v>17</v>
          </cell>
          <cell r="F130" t="str">
            <v>Skovby</v>
          </cell>
          <cell r="G130" t="str">
            <v>Nej</v>
          </cell>
          <cell r="H130">
            <v>125</v>
          </cell>
          <cell r="I130">
            <v>250</v>
          </cell>
          <cell r="J130">
            <v>0</v>
          </cell>
          <cell r="K130">
            <v>825</v>
          </cell>
          <cell r="L130">
            <v>150</v>
          </cell>
          <cell r="M130">
            <v>975</v>
          </cell>
          <cell r="N130">
            <v>975</v>
          </cell>
        </row>
        <row r="131">
          <cell r="A131" t="str">
            <v>103824</v>
          </cell>
          <cell r="B131">
            <v>1038</v>
          </cell>
          <cell r="C131" t="str">
            <v>Finn Pauli Thomsen</v>
          </cell>
          <cell r="D131" t="str">
            <v>Østergade 34</v>
          </cell>
          <cell r="E131">
            <v>24</v>
          </cell>
          <cell r="F131" t="str">
            <v>Ellling</v>
          </cell>
          <cell r="G131" t="str">
            <v>Nej</v>
          </cell>
          <cell r="H131">
            <v>12</v>
          </cell>
          <cell r="I131">
            <v>24</v>
          </cell>
          <cell r="J131">
            <v>0</v>
          </cell>
          <cell r="K131">
            <v>100</v>
          </cell>
          <cell r="L131">
            <v>150</v>
          </cell>
          <cell r="M131">
            <v>250</v>
          </cell>
          <cell r="N131">
            <v>250</v>
          </cell>
        </row>
        <row r="132">
          <cell r="A132" t="str">
            <v>103830</v>
          </cell>
          <cell r="B132">
            <v>1038</v>
          </cell>
          <cell r="C132" t="str">
            <v>Finn Pauli Thomsen</v>
          </cell>
          <cell r="D132" t="str">
            <v>Østergade 34</v>
          </cell>
          <cell r="E132">
            <v>30</v>
          </cell>
          <cell r="F132" t="str">
            <v>Fladbro</v>
          </cell>
          <cell r="G132" t="str">
            <v>Nej</v>
          </cell>
          <cell r="H132">
            <v>36</v>
          </cell>
          <cell r="I132">
            <v>72</v>
          </cell>
          <cell r="J132">
            <v>0</v>
          </cell>
          <cell r="K132">
            <v>237.6</v>
          </cell>
          <cell r="L132">
            <v>150</v>
          </cell>
          <cell r="M132">
            <v>387.6</v>
          </cell>
          <cell r="N132">
            <v>387.6</v>
          </cell>
        </row>
        <row r="133">
          <cell r="A133" t="str">
            <v>103833</v>
          </cell>
          <cell r="B133">
            <v>1038</v>
          </cell>
          <cell r="C133" t="str">
            <v>Finn Pauli Thomsen</v>
          </cell>
          <cell r="D133" t="str">
            <v>Østergade 34</v>
          </cell>
          <cell r="E133">
            <v>33</v>
          </cell>
          <cell r="F133" t="str">
            <v>Slangerup</v>
          </cell>
          <cell r="G133" t="str">
            <v>Ja</v>
          </cell>
          <cell r="H133">
            <v>283</v>
          </cell>
          <cell r="I133">
            <v>566</v>
          </cell>
          <cell r="J133">
            <v>400</v>
          </cell>
          <cell r="K133">
            <v>1867.8</v>
          </cell>
          <cell r="L133">
            <v>150</v>
          </cell>
          <cell r="M133">
            <v>2417.8</v>
          </cell>
          <cell r="N133">
            <v>2017.8</v>
          </cell>
        </row>
        <row r="134">
          <cell r="A134" t="str">
            <v>103837</v>
          </cell>
          <cell r="B134">
            <v>1038</v>
          </cell>
          <cell r="C134" t="str">
            <v>Finn Pauli Thomsen</v>
          </cell>
          <cell r="D134" t="str">
            <v>Østergade 34</v>
          </cell>
          <cell r="E134">
            <v>37</v>
          </cell>
          <cell r="F134" t="str">
            <v>Glumsø</v>
          </cell>
          <cell r="G134" t="str">
            <v>Ja</v>
          </cell>
          <cell r="H134">
            <v>230</v>
          </cell>
          <cell r="I134">
            <v>460</v>
          </cell>
          <cell r="J134">
            <v>400</v>
          </cell>
          <cell r="K134">
            <v>1518</v>
          </cell>
          <cell r="L134">
            <v>150</v>
          </cell>
          <cell r="M134">
            <v>2068</v>
          </cell>
          <cell r="N134">
            <v>1668</v>
          </cell>
        </row>
        <row r="135">
          <cell r="A135" t="str">
            <v>103844</v>
          </cell>
          <cell r="B135">
            <v>1038</v>
          </cell>
          <cell r="C135" t="str">
            <v>Finn Pauli Thomsen</v>
          </cell>
          <cell r="D135" t="str">
            <v>Østergade 34</v>
          </cell>
          <cell r="E135">
            <v>44</v>
          </cell>
          <cell r="F135" t="str">
            <v>København</v>
          </cell>
          <cell r="G135" t="str">
            <v>Ja</v>
          </cell>
          <cell r="H135">
            <v>288</v>
          </cell>
          <cell r="I135">
            <v>576</v>
          </cell>
          <cell r="J135">
            <v>400</v>
          </cell>
          <cell r="K135">
            <v>1900.8</v>
          </cell>
          <cell r="L135">
            <v>150</v>
          </cell>
          <cell r="M135">
            <v>2450.8</v>
          </cell>
          <cell r="N135">
            <v>2050.8</v>
          </cell>
        </row>
        <row r="136">
          <cell r="A136" t="str">
            <v>103852</v>
          </cell>
          <cell r="B136">
            <v>1038</v>
          </cell>
          <cell r="C136" t="str">
            <v>Finn Pauli Thomsen</v>
          </cell>
          <cell r="D136" t="str">
            <v>Østergade 34</v>
          </cell>
          <cell r="E136">
            <v>52</v>
          </cell>
          <cell r="F136" t="str">
            <v>Korsløkke</v>
          </cell>
          <cell r="G136" t="str">
            <v>Nej</v>
          </cell>
          <cell r="H136">
            <v>135</v>
          </cell>
          <cell r="I136">
            <v>270</v>
          </cell>
          <cell r="J136">
            <v>0</v>
          </cell>
          <cell r="K136">
            <v>891</v>
          </cell>
          <cell r="L136">
            <v>150</v>
          </cell>
          <cell r="M136">
            <v>1041</v>
          </cell>
          <cell r="N136">
            <v>1041</v>
          </cell>
        </row>
        <row r="137">
          <cell r="A137" t="str">
            <v>103855</v>
          </cell>
          <cell r="B137">
            <v>1038</v>
          </cell>
          <cell r="C137" t="str">
            <v>Finn Pauli Thomsen</v>
          </cell>
          <cell r="D137" t="str">
            <v>Østergade 34</v>
          </cell>
          <cell r="E137">
            <v>55</v>
          </cell>
          <cell r="F137" t="str">
            <v>Bred</v>
          </cell>
          <cell r="G137" t="str">
            <v>Nej</v>
          </cell>
          <cell r="H137">
            <v>113</v>
          </cell>
          <cell r="I137">
            <v>226</v>
          </cell>
          <cell r="J137">
            <v>0</v>
          </cell>
          <cell r="K137">
            <v>745.8</v>
          </cell>
          <cell r="L137">
            <v>150</v>
          </cell>
          <cell r="M137">
            <v>895.8</v>
          </cell>
          <cell r="N137">
            <v>895.8</v>
          </cell>
        </row>
        <row r="138">
          <cell r="A138" t="str">
            <v>103856</v>
          </cell>
          <cell r="B138">
            <v>1038</v>
          </cell>
          <cell r="C138" t="str">
            <v>Finn Pauli Thomsen</v>
          </cell>
          <cell r="D138" t="str">
            <v>Østergade 34</v>
          </cell>
          <cell r="E138">
            <v>56</v>
          </cell>
          <cell r="F138" t="str">
            <v>Fjelsted</v>
          </cell>
          <cell r="G138" t="str">
            <v>Nej</v>
          </cell>
          <cell r="H138">
            <v>105</v>
          </cell>
          <cell r="I138">
            <v>210</v>
          </cell>
          <cell r="J138">
            <v>0</v>
          </cell>
          <cell r="K138">
            <v>693</v>
          </cell>
          <cell r="L138">
            <v>150</v>
          </cell>
          <cell r="M138">
            <v>843</v>
          </cell>
          <cell r="N138">
            <v>843</v>
          </cell>
        </row>
        <row r="139">
          <cell r="A139" t="str">
            <v>103857</v>
          </cell>
          <cell r="B139">
            <v>1038</v>
          </cell>
          <cell r="C139" t="str">
            <v>Finn Pauli Thomsen</v>
          </cell>
          <cell r="D139" t="str">
            <v>Østergade 34</v>
          </cell>
          <cell r="E139">
            <v>57</v>
          </cell>
          <cell r="F139" t="str">
            <v>Munkebo</v>
          </cell>
          <cell r="G139" t="str">
            <v>Nej</v>
          </cell>
          <cell r="H139">
            <v>144</v>
          </cell>
          <cell r="I139">
            <v>288</v>
          </cell>
          <cell r="J139">
            <v>0</v>
          </cell>
          <cell r="K139">
            <v>950.4</v>
          </cell>
          <cell r="L139">
            <v>150</v>
          </cell>
          <cell r="M139">
            <v>1100.4</v>
          </cell>
          <cell r="N139">
            <v>1100.4</v>
          </cell>
        </row>
        <row r="140">
          <cell r="A140" t="str">
            <v>103869</v>
          </cell>
          <cell r="B140">
            <v>1038</v>
          </cell>
          <cell r="C140" t="str">
            <v>Finn Pauli Thomsen</v>
          </cell>
          <cell r="D140" t="str">
            <v>Østergade 34</v>
          </cell>
          <cell r="E140">
            <v>69</v>
          </cell>
          <cell r="F140" t="str">
            <v>Brovst</v>
          </cell>
          <cell r="G140" t="str">
            <v>Nej</v>
          </cell>
          <cell r="H140">
            <v>128</v>
          </cell>
          <cell r="I140">
            <v>256</v>
          </cell>
          <cell r="J140">
            <v>0</v>
          </cell>
          <cell r="K140">
            <v>844.8</v>
          </cell>
          <cell r="L140">
            <v>150</v>
          </cell>
          <cell r="M140">
            <v>994.8</v>
          </cell>
          <cell r="N140">
            <v>994.8</v>
          </cell>
        </row>
        <row r="141">
          <cell r="A141" t="str">
            <v>103874</v>
          </cell>
          <cell r="B141">
            <v>1038</v>
          </cell>
          <cell r="C141" t="str">
            <v>Finn Pauli Thomsen</v>
          </cell>
          <cell r="D141" t="str">
            <v>Østergade 34</v>
          </cell>
          <cell r="E141">
            <v>74</v>
          </cell>
          <cell r="F141" t="str">
            <v>Holstebro</v>
          </cell>
          <cell r="G141" t="str">
            <v>Nej</v>
          </cell>
          <cell r="H141">
            <v>62</v>
          </cell>
          <cell r="I141">
            <v>124</v>
          </cell>
          <cell r="J141">
            <v>0</v>
          </cell>
          <cell r="K141">
            <v>409.2</v>
          </cell>
          <cell r="L141">
            <v>150</v>
          </cell>
          <cell r="M141">
            <v>559.2</v>
          </cell>
          <cell r="N141">
            <v>559.2</v>
          </cell>
        </row>
        <row r="142">
          <cell r="A142" t="str">
            <v>103881</v>
          </cell>
          <cell r="B142">
            <v>1038</v>
          </cell>
          <cell r="C142" t="str">
            <v>Finn Pauli Thomsen</v>
          </cell>
          <cell r="D142" t="str">
            <v>Østergade 34</v>
          </cell>
          <cell r="E142">
            <v>81</v>
          </cell>
          <cell r="F142" t="str">
            <v>Uhre</v>
          </cell>
          <cell r="G142" t="str">
            <v>Nej</v>
          </cell>
          <cell r="H142">
            <v>37</v>
          </cell>
          <cell r="I142">
            <v>74</v>
          </cell>
          <cell r="J142">
            <v>0</v>
          </cell>
          <cell r="K142">
            <v>244.2</v>
          </cell>
          <cell r="L142">
            <v>150</v>
          </cell>
          <cell r="M142">
            <v>394.2</v>
          </cell>
          <cell r="N142">
            <v>394.2</v>
          </cell>
        </row>
        <row r="143">
          <cell r="A143" t="str">
            <v>103882</v>
          </cell>
          <cell r="B143">
            <v>1038</v>
          </cell>
          <cell r="C143" t="str">
            <v>Finn Pauli Thomsen</v>
          </cell>
          <cell r="D143" t="str">
            <v>Østergade 34</v>
          </cell>
          <cell r="E143">
            <v>82</v>
          </cell>
          <cell r="F143" t="str">
            <v>Skærbæk</v>
          </cell>
          <cell r="G143" t="str">
            <v>Nej</v>
          </cell>
          <cell r="H143">
            <v>153</v>
          </cell>
          <cell r="I143">
            <v>306</v>
          </cell>
          <cell r="J143">
            <v>0</v>
          </cell>
          <cell r="K143">
            <v>1009.8</v>
          </cell>
          <cell r="L143">
            <v>150</v>
          </cell>
          <cell r="M143">
            <v>1159.8</v>
          </cell>
          <cell r="N143">
            <v>1159.8</v>
          </cell>
        </row>
        <row r="144">
          <cell r="A144" t="str">
            <v>103883</v>
          </cell>
          <cell r="B144">
            <v>1038</v>
          </cell>
          <cell r="C144" t="str">
            <v>Finn Pauli Thomsen</v>
          </cell>
          <cell r="D144" t="str">
            <v>Østergade 34</v>
          </cell>
          <cell r="E144">
            <v>83</v>
          </cell>
          <cell r="F144" t="str">
            <v>Holsted</v>
          </cell>
          <cell r="G144" t="str">
            <v>Nej</v>
          </cell>
          <cell r="H144">
            <v>100</v>
          </cell>
          <cell r="I144">
            <v>200</v>
          </cell>
          <cell r="J144">
            <v>0</v>
          </cell>
          <cell r="K144">
            <v>660</v>
          </cell>
          <cell r="L144">
            <v>150</v>
          </cell>
          <cell r="M144">
            <v>810</v>
          </cell>
          <cell r="N144">
            <v>810</v>
          </cell>
        </row>
        <row r="145">
          <cell r="A145" t="str">
            <v>103887</v>
          </cell>
          <cell r="B145">
            <v>1038</v>
          </cell>
          <cell r="C145" t="str">
            <v>Finn Pauli Thomsen</v>
          </cell>
          <cell r="D145" t="str">
            <v>Østergade 34</v>
          </cell>
          <cell r="E145">
            <v>87</v>
          </cell>
          <cell r="F145" t="str">
            <v>Vojens</v>
          </cell>
          <cell r="G145" t="str">
            <v>Nej</v>
          </cell>
          <cell r="H145">
            <v>135</v>
          </cell>
          <cell r="I145">
            <v>270</v>
          </cell>
          <cell r="J145">
            <v>0</v>
          </cell>
          <cell r="K145">
            <v>891</v>
          </cell>
          <cell r="L145">
            <v>150</v>
          </cell>
          <cell r="M145">
            <v>1041</v>
          </cell>
          <cell r="N145">
            <v>1041</v>
          </cell>
        </row>
        <row r="146">
          <cell r="A146" t="str">
            <v>103891</v>
          </cell>
          <cell r="B146">
            <v>1038</v>
          </cell>
          <cell r="C146" t="str">
            <v>Finn Pauli Thomsen</v>
          </cell>
          <cell r="D146" t="str">
            <v>Østergade 34</v>
          </cell>
          <cell r="E146">
            <v>91</v>
          </cell>
          <cell r="F146" t="str">
            <v>Outrup</v>
          </cell>
          <cell r="G146" t="str">
            <v>Nej</v>
          </cell>
          <cell r="H146">
            <v>113</v>
          </cell>
          <cell r="I146">
            <v>226</v>
          </cell>
          <cell r="J146">
            <v>0</v>
          </cell>
          <cell r="K146">
            <v>745.8</v>
          </cell>
          <cell r="L146">
            <v>150</v>
          </cell>
          <cell r="M146">
            <v>895.8</v>
          </cell>
          <cell r="N146">
            <v>895.8</v>
          </cell>
        </row>
        <row r="147">
          <cell r="A147" t="str">
            <v>103893</v>
          </cell>
          <cell r="B147">
            <v>1038</v>
          </cell>
          <cell r="C147" t="str">
            <v>Finn Pauli Thomsen</v>
          </cell>
          <cell r="D147" t="str">
            <v>Østergade 34</v>
          </cell>
          <cell r="E147">
            <v>93</v>
          </cell>
          <cell r="F147" t="str">
            <v>Grindsted</v>
          </cell>
          <cell r="G147" t="str">
            <v>Nej</v>
          </cell>
          <cell r="H147">
            <v>64</v>
          </cell>
          <cell r="I147">
            <v>128</v>
          </cell>
          <cell r="J147">
            <v>0</v>
          </cell>
          <cell r="K147">
            <v>422.4</v>
          </cell>
          <cell r="L147">
            <v>150</v>
          </cell>
          <cell r="M147">
            <v>572.4</v>
          </cell>
          <cell r="N147">
            <v>572.4</v>
          </cell>
        </row>
        <row r="148">
          <cell r="A148" t="str">
            <v>106514</v>
          </cell>
          <cell r="B148">
            <v>1065</v>
          </cell>
          <cell r="C148" t="str">
            <v>Tom Kjælder</v>
          </cell>
          <cell r="D148" t="str">
            <v>Sønder Alle 17</v>
          </cell>
          <cell r="E148">
            <v>14</v>
          </cell>
          <cell r="F148" t="str">
            <v>Korskro</v>
          </cell>
          <cell r="G148" t="str">
            <v>Nej</v>
          </cell>
          <cell r="H148">
            <v>129</v>
          </cell>
          <cell r="I148">
            <v>258</v>
          </cell>
          <cell r="J148">
            <v>0</v>
          </cell>
          <cell r="K148">
            <v>851.4</v>
          </cell>
          <cell r="L148">
            <v>150</v>
          </cell>
          <cell r="M148">
            <v>1001.4</v>
          </cell>
          <cell r="N148">
            <v>1001.4</v>
          </cell>
        </row>
        <row r="149">
          <cell r="A149" t="str">
            <v>106515</v>
          </cell>
          <cell r="B149">
            <v>1065</v>
          </cell>
          <cell r="C149" t="str">
            <v>Tom Kjælder</v>
          </cell>
          <cell r="D149" t="str">
            <v>Sønder Alle 17</v>
          </cell>
          <cell r="E149">
            <v>15</v>
          </cell>
          <cell r="F149" t="str">
            <v>Vejlby</v>
          </cell>
          <cell r="G149" t="str">
            <v>Nej</v>
          </cell>
          <cell r="H149">
            <v>109</v>
          </cell>
          <cell r="I149">
            <v>218</v>
          </cell>
          <cell r="J149">
            <v>0</v>
          </cell>
          <cell r="K149">
            <v>719.4</v>
          </cell>
          <cell r="L149">
            <v>150</v>
          </cell>
          <cell r="M149">
            <v>869.4</v>
          </cell>
          <cell r="N149">
            <v>869.4</v>
          </cell>
        </row>
        <row r="150">
          <cell r="A150" t="str">
            <v>106517</v>
          </cell>
          <cell r="B150">
            <v>1065</v>
          </cell>
          <cell r="C150" t="str">
            <v>Tom Kjælder</v>
          </cell>
          <cell r="D150" t="str">
            <v>Sønder Alle 17</v>
          </cell>
          <cell r="E150">
            <v>17</v>
          </cell>
          <cell r="F150" t="str">
            <v>Skovby</v>
          </cell>
          <cell r="G150" t="str">
            <v>Nej</v>
          </cell>
          <cell r="H150">
            <v>157</v>
          </cell>
          <cell r="I150">
            <v>314</v>
          </cell>
          <cell r="J150">
            <v>0</v>
          </cell>
          <cell r="K150">
            <v>1036.2</v>
          </cell>
          <cell r="L150">
            <v>150</v>
          </cell>
          <cell r="M150">
            <v>1186.2</v>
          </cell>
          <cell r="N150">
            <v>1186.2</v>
          </cell>
        </row>
        <row r="151">
          <cell r="A151" t="str">
            <v>106524</v>
          </cell>
          <cell r="B151">
            <v>1065</v>
          </cell>
          <cell r="C151" t="str">
            <v>Tom Kjælder</v>
          </cell>
          <cell r="D151" t="str">
            <v>Sønder Alle 17</v>
          </cell>
          <cell r="E151">
            <v>24</v>
          </cell>
          <cell r="F151" t="str">
            <v>Ellling</v>
          </cell>
          <cell r="G151" t="str">
            <v>Nej</v>
          </cell>
          <cell r="H151">
            <v>36</v>
          </cell>
          <cell r="I151">
            <v>72</v>
          </cell>
          <cell r="J151">
            <v>0</v>
          </cell>
          <cell r="K151">
            <v>237.6</v>
          </cell>
          <cell r="L151">
            <v>150</v>
          </cell>
          <cell r="M151">
            <v>387.6</v>
          </cell>
          <cell r="N151">
            <v>387.6</v>
          </cell>
        </row>
        <row r="152">
          <cell r="A152" t="str">
            <v>106530</v>
          </cell>
          <cell r="B152">
            <v>1065</v>
          </cell>
          <cell r="C152" t="str">
            <v>Tom Kjælder</v>
          </cell>
          <cell r="D152" t="str">
            <v>Sønder Alle 17</v>
          </cell>
          <cell r="E152">
            <v>30</v>
          </cell>
          <cell r="F152" t="str">
            <v>Fladbro</v>
          </cell>
          <cell r="G152" t="str">
            <v>Nej</v>
          </cell>
          <cell r="H152">
            <v>36</v>
          </cell>
          <cell r="I152">
            <v>72</v>
          </cell>
          <cell r="J152">
            <v>0</v>
          </cell>
          <cell r="K152">
            <v>237.6</v>
          </cell>
          <cell r="L152">
            <v>150</v>
          </cell>
          <cell r="M152">
            <v>387.6</v>
          </cell>
          <cell r="N152">
            <v>387.6</v>
          </cell>
        </row>
        <row r="153">
          <cell r="A153" t="str">
            <v>106533</v>
          </cell>
          <cell r="B153">
            <v>1065</v>
          </cell>
          <cell r="C153" t="str">
            <v>Tom Kjælder</v>
          </cell>
          <cell r="D153" t="str">
            <v>Sønder Alle 17</v>
          </cell>
          <cell r="E153">
            <v>33</v>
          </cell>
          <cell r="F153" t="str">
            <v>Slangerup</v>
          </cell>
          <cell r="G153" t="str">
            <v>Ja</v>
          </cell>
          <cell r="H153">
            <v>318</v>
          </cell>
          <cell r="I153">
            <v>636</v>
          </cell>
          <cell r="J153">
            <v>400</v>
          </cell>
          <cell r="K153">
            <v>2098.7999999999997</v>
          </cell>
          <cell r="L153">
            <v>150</v>
          </cell>
          <cell r="M153">
            <v>2648.7999999999997</v>
          </cell>
          <cell r="N153">
            <v>2248.7999999999997</v>
          </cell>
        </row>
        <row r="154">
          <cell r="A154" t="str">
            <v>106537</v>
          </cell>
          <cell r="B154">
            <v>1065</v>
          </cell>
          <cell r="C154" t="str">
            <v>Tom Kjælder</v>
          </cell>
          <cell r="D154" t="str">
            <v>Sønder Alle 17</v>
          </cell>
          <cell r="E154">
            <v>37</v>
          </cell>
          <cell r="F154" t="str">
            <v>Glumsø</v>
          </cell>
          <cell r="G154" t="str">
            <v>Ja</v>
          </cell>
          <cell r="H154">
            <v>260</v>
          </cell>
          <cell r="I154">
            <v>520</v>
          </cell>
          <cell r="J154">
            <v>400</v>
          </cell>
          <cell r="K154">
            <v>1716</v>
          </cell>
          <cell r="L154">
            <v>150</v>
          </cell>
          <cell r="M154">
            <v>2266</v>
          </cell>
          <cell r="N154">
            <v>1866</v>
          </cell>
        </row>
        <row r="155">
          <cell r="A155" t="str">
            <v>106544</v>
          </cell>
          <cell r="B155">
            <v>1065</v>
          </cell>
          <cell r="C155" t="str">
            <v>Tom Kjælder</v>
          </cell>
          <cell r="D155" t="str">
            <v>Sønder Alle 17</v>
          </cell>
          <cell r="E155">
            <v>44</v>
          </cell>
          <cell r="F155" t="str">
            <v>København</v>
          </cell>
          <cell r="G155" t="str">
            <v>Ja</v>
          </cell>
          <cell r="H155">
            <v>321</v>
          </cell>
          <cell r="I155">
            <v>642</v>
          </cell>
          <cell r="J155">
            <v>400</v>
          </cell>
          <cell r="K155">
            <v>2118.6</v>
          </cell>
          <cell r="L155">
            <v>150</v>
          </cell>
          <cell r="M155">
            <v>2668.6</v>
          </cell>
          <cell r="N155">
            <v>2268.6</v>
          </cell>
        </row>
        <row r="156">
          <cell r="A156" t="str">
            <v>106552</v>
          </cell>
          <cell r="B156">
            <v>1065</v>
          </cell>
          <cell r="C156" t="str">
            <v>Tom Kjælder</v>
          </cell>
          <cell r="D156" t="str">
            <v>Sønder Alle 17</v>
          </cell>
          <cell r="E156">
            <v>52</v>
          </cell>
          <cell r="F156" t="str">
            <v>Korsløkke</v>
          </cell>
          <cell r="G156" t="str">
            <v>Nej</v>
          </cell>
          <cell r="H156">
            <v>168</v>
          </cell>
          <cell r="I156">
            <v>336</v>
          </cell>
          <cell r="J156">
            <v>0</v>
          </cell>
          <cell r="K156">
            <v>1108.8</v>
          </cell>
          <cell r="L156">
            <v>150</v>
          </cell>
          <cell r="M156">
            <v>1258.8</v>
          </cell>
          <cell r="N156">
            <v>1258.8</v>
          </cell>
        </row>
        <row r="157">
          <cell r="A157" t="str">
            <v>106555</v>
          </cell>
          <cell r="B157">
            <v>1065</v>
          </cell>
          <cell r="C157" t="str">
            <v>Tom Kjælder</v>
          </cell>
          <cell r="D157" t="str">
            <v>Sønder Alle 17</v>
          </cell>
          <cell r="E157">
            <v>55</v>
          </cell>
          <cell r="F157" t="str">
            <v>Bred</v>
          </cell>
          <cell r="G157" t="str">
            <v>Nej</v>
          </cell>
          <cell r="H157">
            <v>146</v>
          </cell>
          <cell r="I157">
            <v>292</v>
          </cell>
          <cell r="J157">
            <v>0</v>
          </cell>
          <cell r="K157">
            <v>963.5999999999999</v>
          </cell>
          <cell r="L157">
            <v>150</v>
          </cell>
          <cell r="M157">
            <v>1113.6</v>
          </cell>
          <cell r="N157">
            <v>1113.6</v>
          </cell>
        </row>
        <row r="158">
          <cell r="A158" t="str">
            <v>106556</v>
          </cell>
          <cell r="B158">
            <v>1065</v>
          </cell>
          <cell r="C158" t="str">
            <v>Tom Kjælder</v>
          </cell>
          <cell r="D158" t="str">
            <v>Sønder Alle 17</v>
          </cell>
          <cell r="E158">
            <v>56</v>
          </cell>
          <cell r="F158" t="str">
            <v>Fjelsted</v>
          </cell>
          <cell r="G158" t="str">
            <v>Nej</v>
          </cell>
          <cell r="H158">
            <v>136</v>
          </cell>
          <cell r="I158">
            <v>272</v>
          </cell>
          <cell r="J158">
            <v>0</v>
          </cell>
          <cell r="K158">
            <v>897.5999999999999</v>
          </cell>
          <cell r="L158">
            <v>150</v>
          </cell>
          <cell r="M158">
            <v>1047.6</v>
          </cell>
          <cell r="N158">
            <v>1047.6</v>
          </cell>
        </row>
        <row r="159">
          <cell r="A159" t="str">
            <v>106557</v>
          </cell>
          <cell r="B159">
            <v>1065</v>
          </cell>
          <cell r="C159" t="str">
            <v>Tom Kjælder</v>
          </cell>
          <cell r="D159" t="str">
            <v>Sønder Alle 17</v>
          </cell>
          <cell r="E159">
            <v>57</v>
          </cell>
          <cell r="F159" t="str">
            <v>Munkebo</v>
          </cell>
          <cell r="G159" t="str">
            <v>Nej</v>
          </cell>
          <cell r="H159">
            <v>174</v>
          </cell>
          <cell r="I159">
            <v>348</v>
          </cell>
          <cell r="J159">
            <v>0</v>
          </cell>
          <cell r="K159">
            <v>1148.3999999999999</v>
          </cell>
          <cell r="L159">
            <v>150</v>
          </cell>
          <cell r="M159">
            <v>1298.3999999999999</v>
          </cell>
          <cell r="N159">
            <v>1298.3999999999999</v>
          </cell>
        </row>
        <row r="160">
          <cell r="A160" t="str">
            <v>106569</v>
          </cell>
          <cell r="B160">
            <v>1065</v>
          </cell>
          <cell r="C160" t="str">
            <v>Tom Kjælder</v>
          </cell>
          <cell r="D160" t="str">
            <v>Sønder Alle 17</v>
          </cell>
          <cell r="E160">
            <v>69</v>
          </cell>
          <cell r="F160" t="str">
            <v>Brovst</v>
          </cell>
          <cell r="G160" t="str">
            <v>Nej</v>
          </cell>
          <cell r="H160">
            <v>93</v>
          </cell>
          <cell r="I160">
            <v>186</v>
          </cell>
          <cell r="J160">
            <v>0</v>
          </cell>
          <cell r="K160">
            <v>613.8</v>
          </cell>
          <cell r="L160">
            <v>150</v>
          </cell>
          <cell r="M160">
            <v>763.8</v>
          </cell>
          <cell r="N160">
            <v>763.8</v>
          </cell>
        </row>
        <row r="161">
          <cell r="A161" t="str">
            <v>106574</v>
          </cell>
          <cell r="B161">
            <v>1065</v>
          </cell>
          <cell r="C161" t="str">
            <v>Tom Kjælder</v>
          </cell>
          <cell r="D161" t="str">
            <v>Sønder Alle 17</v>
          </cell>
          <cell r="E161">
            <v>74</v>
          </cell>
          <cell r="F161" t="str">
            <v>Holstebro</v>
          </cell>
          <cell r="G161" t="str">
            <v>Nej</v>
          </cell>
          <cell r="H161">
            <v>40</v>
          </cell>
          <cell r="I161">
            <v>80</v>
          </cell>
          <cell r="J161">
            <v>0</v>
          </cell>
          <cell r="K161">
            <v>264</v>
          </cell>
          <cell r="L161">
            <v>150</v>
          </cell>
          <cell r="M161">
            <v>414</v>
          </cell>
          <cell r="N161">
            <v>414</v>
          </cell>
        </row>
        <row r="162">
          <cell r="A162" t="str">
            <v>106581</v>
          </cell>
          <cell r="B162">
            <v>1065</v>
          </cell>
          <cell r="C162" t="str">
            <v>Tom Kjælder</v>
          </cell>
          <cell r="D162" t="str">
            <v>Sønder Alle 17</v>
          </cell>
          <cell r="E162">
            <v>81</v>
          </cell>
          <cell r="F162" t="str">
            <v>Uhre</v>
          </cell>
          <cell r="G162" t="str">
            <v>Nej</v>
          </cell>
          <cell r="H162">
            <v>24</v>
          </cell>
          <cell r="I162">
            <v>48</v>
          </cell>
          <cell r="J162">
            <v>0</v>
          </cell>
          <cell r="K162">
            <v>158.39999999999998</v>
          </cell>
          <cell r="L162">
            <v>150</v>
          </cell>
          <cell r="M162">
            <v>308.4</v>
          </cell>
          <cell r="N162">
            <v>308.4</v>
          </cell>
        </row>
        <row r="163">
          <cell r="A163" t="str">
            <v>106582</v>
          </cell>
          <cell r="B163">
            <v>1065</v>
          </cell>
          <cell r="C163" t="str">
            <v>Tom Kjælder</v>
          </cell>
          <cell r="D163" t="str">
            <v>Sønder Alle 17</v>
          </cell>
          <cell r="E163">
            <v>82</v>
          </cell>
          <cell r="F163" t="str">
            <v>Skærbæk</v>
          </cell>
          <cell r="G163" t="str">
            <v>Nej</v>
          </cell>
          <cell r="H163">
            <v>168</v>
          </cell>
          <cell r="I163">
            <v>336</v>
          </cell>
          <cell r="J163">
            <v>0</v>
          </cell>
          <cell r="K163">
            <v>1108.8</v>
          </cell>
          <cell r="L163">
            <v>150</v>
          </cell>
          <cell r="M163">
            <v>1258.8</v>
          </cell>
          <cell r="N163">
            <v>1258.8</v>
          </cell>
        </row>
        <row r="164">
          <cell r="A164" t="str">
            <v>106583</v>
          </cell>
          <cell r="B164">
            <v>1065</v>
          </cell>
          <cell r="C164" t="str">
            <v>Tom Kjælder</v>
          </cell>
          <cell r="D164" t="str">
            <v>Sønder Alle 17</v>
          </cell>
          <cell r="E164">
            <v>83</v>
          </cell>
          <cell r="F164" t="str">
            <v>Holsted</v>
          </cell>
          <cell r="G164" t="str">
            <v>Nej</v>
          </cell>
          <cell r="H164">
            <v>126</v>
          </cell>
          <cell r="I164">
            <v>252</v>
          </cell>
          <cell r="J164">
            <v>0</v>
          </cell>
          <cell r="K164">
            <v>831.5999999999999</v>
          </cell>
          <cell r="L164">
            <v>150</v>
          </cell>
          <cell r="M164">
            <v>981.5999999999999</v>
          </cell>
          <cell r="N164">
            <v>981.5999999999999</v>
          </cell>
        </row>
        <row r="165">
          <cell r="A165" t="str">
            <v>106587</v>
          </cell>
          <cell r="B165">
            <v>1065</v>
          </cell>
          <cell r="C165" t="str">
            <v>Tom Kjælder</v>
          </cell>
          <cell r="D165" t="str">
            <v>Sønder Alle 17</v>
          </cell>
          <cell r="E165">
            <v>87</v>
          </cell>
          <cell r="F165" t="str">
            <v>Vojens</v>
          </cell>
          <cell r="G165" t="str">
            <v>Nej</v>
          </cell>
          <cell r="H165">
            <v>156</v>
          </cell>
          <cell r="I165">
            <v>312</v>
          </cell>
          <cell r="J165">
            <v>0</v>
          </cell>
          <cell r="K165">
            <v>1029.6</v>
          </cell>
          <cell r="L165">
            <v>150</v>
          </cell>
          <cell r="M165">
            <v>1179.6</v>
          </cell>
          <cell r="N165">
            <v>1179.6</v>
          </cell>
        </row>
        <row r="166">
          <cell r="A166" t="str">
            <v>106591</v>
          </cell>
          <cell r="B166">
            <v>1065</v>
          </cell>
          <cell r="C166" t="str">
            <v>Tom Kjælder</v>
          </cell>
          <cell r="D166" t="str">
            <v>Sønder Alle 17</v>
          </cell>
          <cell r="E166">
            <v>91</v>
          </cell>
          <cell r="F166" t="str">
            <v>Outrup</v>
          </cell>
          <cell r="G166" t="str">
            <v>Nej</v>
          </cell>
          <cell r="H166">
            <v>118</v>
          </cell>
          <cell r="I166">
            <v>236</v>
          </cell>
          <cell r="J166">
            <v>0</v>
          </cell>
          <cell r="K166">
            <v>778.8</v>
          </cell>
          <cell r="L166">
            <v>150</v>
          </cell>
          <cell r="M166">
            <v>928.8</v>
          </cell>
          <cell r="N166">
            <v>928.8</v>
          </cell>
        </row>
        <row r="167">
          <cell r="A167" t="str">
            <v>106593</v>
          </cell>
          <cell r="B167">
            <v>1065</v>
          </cell>
          <cell r="C167" t="str">
            <v>Tom Kjælder</v>
          </cell>
          <cell r="D167" t="str">
            <v>Sønder Alle 17</v>
          </cell>
          <cell r="E167">
            <v>93</v>
          </cell>
          <cell r="F167" t="str">
            <v>Grindsted</v>
          </cell>
          <cell r="G167" t="str">
            <v>Nej</v>
          </cell>
          <cell r="H167">
            <v>90</v>
          </cell>
          <cell r="I167">
            <v>180</v>
          </cell>
          <cell r="J167">
            <v>0</v>
          </cell>
          <cell r="K167">
            <v>594</v>
          </cell>
          <cell r="L167">
            <v>150</v>
          </cell>
          <cell r="M167">
            <v>744</v>
          </cell>
          <cell r="N167">
            <v>744</v>
          </cell>
        </row>
        <row r="168">
          <cell r="A168" t="str">
            <v>140814</v>
          </cell>
          <cell r="B168">
            <v>1408</v>
          </cell>
          <cell r="C168" t="str">
            <v>Carsten Mikkelsen</v>
          </cell>
          <cell r="D168" t="str">
            <v>Solsikkevej 6</v>
          </cell>
          <cell r="E168">
            <v>14</v>
          </cell>
          <cell r="F168" t="str">
            <v>Korskro</v>
          </cell>
          <cell r="G168" t="str">
            <v>Nej</v>
          </cell>
          <cell r="H168">
            <v>184</v>
          </cell>
          <cell r="I168">
            <v>368</v>
          </cell>
          <cell r="J168">
            <v>0</v>
          </cell>
          <cell r="K168">
            <v>1214.3999999999999</v>
          </cell>
          <cell r="L168">
            <v>150</v>
          </cell>
          <cell r="M168">
            <v>1364.3999999999999</v>
          </cell>
          <cell r="N168">
            <v>1364.3999999999999</v>
          </cell>
        </row>
        <row r="169">
          <cell r="A169" t="str">
            <v>140815</v>
          </cell>
          <cell r="B169">
            <v>1408</v>
          </cell>
          <cell r="C169" t="str">
            <v>Carsten Mikkelsen</v>
          </cell>
          <cell r="D169" t="str">
            <v>Solsikkevej 6</v>
          </cell>
          <cell r="E169">
            <v>15</v>
          </cell>
          <cell r="F169" t="str">
            <v>Vejlby</v>
          </cell>
          <cell r="G169" t="str">
            <v>Nej</v>
          </cell>
          <cell r="H169">
            <v>115</v>
          </cell>
          <cell r="I169">
            <v>230</v>
          </cell>
          <cell r="J169">
            <v>0</v>
          </cell>
          <cell r="K169">
            <v>759</v>
          </cell>
          <cell r="L169">
            <v>150</v>
          </cell>
          <cell r="M169">
            <v>909</v>
          </cell>
          <cell r="N169">
            <v>909</v>
          </cell>
        </row>
        <row r="170">
          <cell r="A170" t="str">
            <v>140817</v>
          </cell>
          <cell r="B170">
            <v>1408</v>
          </cell>
          <cell r="C170" t="str">
            <v>Carsten Mikkelsen</v>
          </cell>
          <cell r="D170" t="str">
            <v>Solsikkevej 6</v>
          </cell>
          <cell r="E170">
            <v>17</v>
          </cell>
          <cell r="F170" t="str">
            <v>Skovby</v>
          </cell>
          <cell r="G170" t="str">
            <v>Nej</v>
          </cell>
          <cell r="H170">
            <v>170</v>
          </cell>
          <cell r="I170">
            <v>340</v>
          </cell>
          <cell r="J170">
            <v>0</v>
          </cell>
          <cell r="K170">
            <v>1122</v>
          </cell>
          <cell r="L170">
            <v>150</v>
          </cell>
          <cell r="M170">
            <v>1272</v>
          </cell>
          <cell r="N170">
            <v>1272</v>
          </cell>
        </row>
        <row r="171">
          <cell r="A171" t="str">
            <v>140824</v>
          </cell>
          <cell r="B171">
            <v>1408</v>
          </cell>
          <cell r="C171" t="str">
            <v>Carsten Mikkelsen</v>
          </cell>
          <cell r="D171" t="str">
            <v>Solsikkevej 6</v>
          </cell>
          <cell r="E171">
            <v>24</v>
          </cell>
          <cell r="F171" t="str">
            <v>Ellling</v>
          </cell>
          <cell r="G171" t="str">
            <v>Nej</v>
          </cell>
          <cell r="H171">
            <v>62</v>
          </cell>
          <cell r="I171">
            <v>124</v>
          </cell>
          <cell r="J171">
            <v>0</v>
          </cell>
          <cell r="K171">
            <v>409.2</v>
          </cell>
          <cell r="L171">
            <v>150</v>
          </cell>
          <cell r="M171">
            <v>559.2</v>
          </cell>
          <cell r="N171">
            <v>559.2</v>
          </cell>
        </row>
        <row r="172">
          <cell r="A172" t="str">
            <v>140830</v>
          </cell>
          <cell r="B172">
            <v>1408</v>
          </cell>
          <cell r="C172" t="str">
            <v>Carsten Mikkelsen</v>
          </cell>
          <cell r="D172" t="str">
            <v>Solsikkevej 6</v>
          </cell>
          <cell r="E172">
            <v>30</v>
          </cell>
          <cell r="F172" t="str">
            <v>Fladbro</v>
          </cell>
          <cell r="G172" t="str">
            <v>Nej</v>
          </cell>
          <cell r="H172">
            <v>7</v>
          </cell>
          <cell r="I172">
            <v>14</v>
          </cell>
          <cell r="J172">
            <v>0</v>
          </cell>
          <cell r="K172">
            <v>100</v>
          </cell>
          <cell r="L172">
            <v>150</v>
          </cell>
          <cell r="M172">
            <v>250</v>
          </cell>
          <cell r="N172">
            <v>250</v>
          </cell>
        </row>
        <row r="173">
          <cell r="A173" t="str">
            <v>140833</v>
          </cell>
          <cell r="B173">
            <v>1408</v>
          </cell>
          <cell r="C173" t="str">
            <v>Carsten Mikkelsen</v>
          </cell>
          <cell r="D173" t="str">
            <v>Solsikkevej 6</v>
          </cell>
          <cell r="E173">
            <v>33</v>
          </cell>
          <cell r="F173" t="str">
            <v>Slangerup</v>
          </cell>
          <cell r="G173" t="str">
            <v>Ja</v>
          </cell>
          <cell r="H173">
            <v>331</v>
          </cell>
          <cell r="I173">
            <v>662</v>
          </cell>
          <cell r="J173">
            <v>400</v>
          </cell>
          <cell r="K173">
            <v>2184.6</v>
          </cell>
          <cell r="L173">
            <v>150</v>
          </cell>
          <cell r="M173">
            <v>2734.6</v>
          </cell>
          <cell r="N173">
            <v>2334.6</v>
          </cell>
        </row>
        <row r="174">
          <cell r="A174" t="str">
            <v>140837</v>
          </cell>
          <cell r="B174">
            <v>1408</v>
          </cell>
          <cell r="C174" t="str">
            <v>Carsten Mikkelsen</v>
          </cell>
          <cell r="D174" t="str">
            <v>Solsikkevej 6</v>
          </cell>
          <cell r="E174">
            <v>37</v>
          </cell>
          <cell r="F174" t="str">
            <v>Glumsø</v>
          </cell>
          <cell r="G174" t="str">
            <v>Ja</v>
          </cell>
          <cell r="H174">
            <v>273</v>
          </cell>
          <cell r="I174">
            <v>546</v>
          </cell>
          <cell r="J174">
            <v>400</v>
          </cell>
          <cell r="K174">
            <v>1801.8</v>
          </cell>
          <cell r="L174">
            <v>150</v>
          </cell>
          <cell r="M174">
            <v>2351.8</v>
          </cell>
          <cell r="N174">
            <v>1951.8</v>
          </cell>
        </row>
        <row r="175">
          <cell r="A175" t="str">
            <v>140844</v>
          </cell>
          <cell r="B175">
            <v>1408</v>
          </cell>
          <cell r="C175" t="str">
            <v>Carsten Mikkelsen</v>
          </cell>
          <cell r="D175" t="str">
            <v>Solsikkevej 6</v>
          </cell>
          <cell r="E175">
            <v>44</v>
          </cell>
          <cell r="F175" t="str">
            <v>København</v>
          </cell>
          <cell r="G175" t="str">
            <v>Ja</v>
          </cell>
          <cell r="H175">
            <v>334</v>
          </cell>
          <cell r="I175">
            <v>668</v>
          </cell>
          <cell r="J175">
            <v>400</v>
          </cell>
          <cell r="K175">
            <v>2204.4</v>
          </cell>
          <cell r="L175">
            <v>150</v>
          </cell>
          <cell r="M175">
            <v>2754.4</v>
          </cell>
          <cell r="N175">
            <v>2354.4</v>
          </cell>
        </row>
        <row r="176">
          <cell r="A176" t="str">
            <v>140852</v>
          </cell>
          <cell r="B176">
            <v>1408</v>
          </cell>
          <cell r="C176" t="str">
            <v>Carsten Mikkelsen</v>
          </cell>
          <cell r="D176" t="str">
            <v>Solsikkevej 6</v>
          </cell>
          <cell r="E176">
            <v>52</v>
          </cell>
          <cell r="F176" t="str">
            <v>Korsløkke</v>
          </cell>
          <cell r="G176" t="str">
            <v>Nej</v>
          </cell>
          <cell r="H176">
            <v>181</v>
          </cell>
          <cell r="I176">
            <v>362</v>
          </cell>
          <cell r="J176">
            <v>0</v>
          </cell>
          <cell r="K176">
            <v>1194.6</v>
          </cell>
          <cell r="L176">
            <v>150</v>
          </cell>
          <cell r="M176">
            <v>1344.6</v>
          </cell>
          <cell r="N176">
            <v>1344.6</v>
          </cell>
        </row>
        <row r="177">
          <cell r="A177" t="str">
            <v>140855</v>
          </cell>
          <cell r="B177">
            <v>1408</v>
          </cell>
          <cell r="C177" t="str">
            <v>Carsten Mikkelsen</v>
          </cell>
          <cell r="D177" t="str">
            <v>Solsikkevej 6</v>
          </cell>
          <cell r="E177">
            <v>55</v>
          </cell>
          <cell r="F177" t="str">
            <v>Bred</v>
          </cell>
          <cell r="G177" t="str">
            <v>Nej</v>
          </cell>
          <cell r="H177">
            <v>159</v>
          </cell>
          <cell r="I177">
            <v>318</v>
          </cell>
          <cell r="J177">
            <v>0</v>
          </cell>
          <cell r="K177">
            <v>1049.3999999999999</v>
          </cell>
          <cell r="L177">
            <v>150</v>
          </cell>
          <cell r="M177">
            <v>1199.3999999999999</v>
          </cell>
          <cell r="N177">
            <v>1199.3999999999999</v>
          </cell>
        </row>
        <row r="178">
          <cell r="A178" t="str">
            <v>140856</v>
          </cell>
          <cell r="B178">
            <v>1408</v>
          </cell>
          <cell r="C178" t="str">
            <v>Carsten Mikkelsen</v>
          </cell>
          <cell r="D178" t="str">
            <v>Solsikkevej 6</v>
          </cell>
          <cell r="E178">
            <v>56</v>
          </cell>
          <cell r="F178" t="str">
            <v>Fjelsted</v>
          </cell>
          <cell r="G178" t="str">
            <v>Nej</v>
          </cell>
          <cell r="H178">
            <v>150</v>
          </cell>
          <cell r="I178">
            <v>300</v>
          </cell>
          <cell r="J178">
            <v>0</v>
          </cell>
          <cell r="K178">
            <v>990</v>
          </cell>
          <cell r="L178">
            <v>150</v>
          </cell>
          <cell r="M178">
            <v>1140</v>
          </cell>
          <cell r="N178">
            <v>1140</v>
          </cell>
        </row>
        <row r="179">
          <cell r="A179" t="str">
            <v>140857</v>
          </cell>
          <cell r="B179">
            <v>1408</v>
          </cell>
          <cell r="C179" t="str">
            <v>Carsten Mikkelsen</v>
          </cell>
          <cell r="D179" t="str">
            <v>Solsikkevej 6</v>
          </cell>
          <cell r="E179">
            <v>57</v>
          </cell>
          <cell r="F179" t="str">
            <v>Munkebo</v>
          </cell>
          <cell r="G179" t="str">
            <v>Nej</v>
          </cell>
          <cell r="H179">
            <v>187</v>
          </cell>
          <cell r="I179">
            <v>374</v>
          </cell>
          <cell r="J179">
            <v>0</v>
          </cell>
          <cell r="K179">
            <v>1234.2</v>
          </cell>
          <cell r="L179">
            <v>150</v>
          </cell>
          <cell r="M179">
            <v>1384.2</v>
          </cell>
          <cell r="N179">
            <v>1384.2</v>
          </cell>
        </row>
        <row r="180">
          <cell r="A180" t="str">
            <v>140869</v>
          </cell>
          <cell r="B180">
            <v>1408</v>
          </cell>
          <cell r="C180" t="str">
            <v>Carsten Mikkelsen</v>
          </cell>
          <cell r="D180" t="str">
            <v>Solsikkevej 6</v>
          </cell>
          <cell r="E180">
            <v>69</v>
          </cell>
          <cell r="F180" t="str">
            <v>Brovst</v>
          </cell>
          <cell r="G180" t="str">
            <v>Nej</v>
          </cell>
          <cell r="H180">
            <v>104</v>
          </cell>
          <cell r="I180">
            <v>208</v>
          </cell>
          <cell r="J180">
            <v>0</v>
          </cell>
          <cell r="K180">
            <v>686.4</v>
          </cell>
          <cell r="L180">
            <v>150</v>
          </cell>
          <cell r="M180">
            <v>836.4</v>
          </cell>
          <cell r="N180">
            <v>836.4</v>
          </cell>
        </row>
        <row r="181">
          <cell r="A181" t="str">
            <v>140874</v>
          </cell>
          <cell r="B181">
            <v>1408</v>
          </cell>
          <cell r="C181" t="str">
            <v>Carsten Mikkelsen</v>
          </cell>
          <cell r="D181" t="str">
            <v>Solsikkevej 6</v>
          </cell>
          <cell r="E181">
            <v>74</v>
          </cell>
          <cell r="F181" t="str">
            <v>Holstebro</v>
          </cell>
          <cell r="G181" t="str">
            <v>Nej</v>
          </cell>
          <cell r="H181">
            <v>81</v>
          </cell>
          <cell r="I181">
            <v>162</v>
          </cell>
          <cell r="J181">
            <v>0</v>
          </cell>
          <cell r="K181">
            <v>534.6</v>
          </cell>
          <cell r="L181">
            <v>150</v>
          </cell>
          <cell r="M181">
            <v>684.6</v>
          </cell>
          <cell r="N181">
            <v>684.6</v>
          </cell>
        </row>
        <row r="182">
          <cell r="A182" t="str">
            <v>140881</v>
          </cell>
          <cell r="B182">
            <v>1408</v>
          </cell>
          <cell r="C182" t="str">
            <v>Carsten Mikkelsen</v>
          </cell>
          <cell r="D182" t="str">
            <v>Solsikkevej 6</v>
          </cell>
          <cell r="E182">
            <v>81</v>
          </cell>
          <cell r="F182" t="str">
            <v>Uhre</v>
          </cell>
          <cell r="G182" t="str">
            <v>Nej</v>
          </cell>
          <cell r="H182">
            <v>65</v>
          </cell>
          <cell r="I182">
            <v>130</v>
          </cell>
          <cell r="J182">
            <v>0</v>
          </cell>
          <cell r="K182">
            <v>429</v>
          </cell>
          <cell r="L182">
            <v>150</v>
          </cell>
          <cell r="M182">
            <v>579</v>
          </cell>
          <cell r="N182">
            <v>579</v>
          </cell>
        </row>
        <row r="183">
          <cell r="A183" t="str">
            <v>140882</v>
          </cell>
          <cell r="B183">
            <v>1408</v>
          </cell>
          <cell r="C183" t="str">
            <v>Carsten Mikkelsen</v>
          </cell>
          <cell r="D183" t="str">
            <v>Solsikkevej 6</v>
          </cell>
          <cell r="E183">
            <v>82</v>
          </cell>
          <cell r="F183" t="str">
            <v>Skærbæk</v>
          </cell>
          <cell r="G183" t="str">
            <v>Nej</v>
          </cell>
          <cell r="H183">
            <v>198</v>
          </cell>
          <cell r="I183">
            <v>396</v>
          </cell>
          <cell r="J183">
            <v>0</v>
          </cell>
          <cell r="K183">
            <v>1306.8</v>
          </cell>
          <cell r="L183">
            <v>150</v>
          </cell>
          <cell r="M183">
            <v>1456.8</v>
          </cell>
          <cell r="N183">
            <v>1456.8</v>
          </cell>
        </row>
        <row r="184">
          <cell r="A184" t="str">
            <v>140883</v>
          </cell>
          <cell r="B184">
            <v>1408</v>
          </cell>
          <cell r="C184" t="str">
            <v>Carsten Mikkelsen</v>
          </cell>
          <cell r="D184" t="str">
            <v>Solsikkevej 6</v>
          </cell>
          <cell r="E184">
            <v>83</v>
          </cell>
          <cell r="F184" t="str">
            <v>Holsted</v>
          </cell>
          <cell r="G184" t="str">
            <v>Nej</v>
          </cell>
          <cell r="H184">
            <v>167</v>
          </cell>
          <cell r="I184">
            <v>334</v>
          </cell>
          <cell r="J184">
            <v>0</v>
          </cell>
          <cell r="K184">
            <v>1102.2</v>
          </cell>
          <cell r="L184">
            <v>150</v>
          </cell>
          <cell r="M184">
            <v>1252.2</v>
          </cell>
          <cell r="N184">
            <v>1252.2</v>
          </cell>
        </row>
        <row r="185">
          <cell r="A185" t="str">
            <v>140887</v>
          </cell>
          <cell r="B185">
            <v>1408</v>
          </cell>
          <cell r="C185" t="str">
            <v>Carsten Mikkelsen</v>
          </cell>
          <cell r="D185" t="str">
            <v>Solsikkevej 6</v>
          </cell>
          <cell r="E185">
            <v>87</v>
          </cell>
          <cell r="F185" t="str">
            <v>Vojens</v>
          </cell>
          <cell r="G185" t="str">
            <v>Nej</v>
          </cell>
          <cell r="H185">
            <v>170</v>
          </cell>
          <cell r="I185">
            <v>340</v>
          </cell>
          <cell r="J185">
            <v>0</v>
          </cell>
          <cell r="K185">
            <v>1122</v>
          </cell>
          <cell r="L185">
            <v>150</v>
          </cell>
          <cell r="M185">
            <v>1272</v>
          </cell>
          <cell r="N185">
            <v>1272</v>
          </cell>
        </row>
        <row r="186">
          <cell r="A186" t="str">
            <v>140891</v>
          </cell>
          <cell r="B186">
            <v>1408</v>
          </cell>
          <cell r="C186" t="str">
            <v>Carsten Mikkelsen</v>
          </cell>
          <cell r="D186" t="str">
            <v>Solsikkevej 6</v>
          </cell>
          <cell r="E186">
            <v>91</v>
          </cell>
          <cell r="F186" t="str">
            <v>Outrup</v>
          </cell>
          <cell r="G186" t="str">
            <v>Nej</v>
          </cell>
          <cell r="H186">
            <v>213</v>
          </cell>
          <cell r="I186">
            <v>426</v>
          </cell>
          <cell r="J186">
            <v>0</v>
          </cell>
          <cell r="K186">
            <v>1405.8</v>
          </cell>
          <cell r="L186">
            <v>150</v>
          </cell>
          <cell r="M186">
            <v>1555.8</v>
          </cell>
          <cell r="N186">
            <v>1555.8</v>
          </cell>
        </row>
        <row r="187">
          <cell r="A187" t="str">
            <v>140893</v>
          </cell>
          <cell r="B187">
            <v>1408</v>
          </cell>
          <cell r="C187" t="str">
            <v>Carsten Mikkelsen</v>
          </cell>
          <cell r="D187" t="str">
            <v>Solsikkevej 6</v>
          </cell>
          <cell r="E187">
            <v>93</v>
          </cell>
          <cell r="F187" t="str">
            <v>Grindsted</v>
          </cell>
          <cell r="G187" t="str">
            <v>Nej</v>
          </cell>
          <cell r="H187">
            <v>135</v>
          </cell>
          <cell r="I187">
            <v>270</v>
          </cell>
          <cell r="J187">
            <v>0</v>
          </cell>
          <cell r="K187">
            <v>891</v>
          </cell>
          <cell r="L187">
            <v>150</v>
          </cell>
          <cell r="M187">
            <v>1041</v>
          </cell>
          <cell r="N187">
            <v>1041</v>
          </cell>
        </row>
        <row r="188">
          <cell r="A188" t="str">
            <v>152214</v>
          </cell>
          <cell r="B188">
            <v>1522</v>
          </cell>
          <cell r="C188" t="str">
            <v>Ib Christiansen </v>
          </cell>
          <cell r="D188" t="str">
            <v>Hiort Lorenzensvej 56, st.th</v>
          </cell>
          <cell r="E188">
            <v>14</v>
          </cell>
          <cell r="F188" t="str">
            <v>Korskro</v>
          </cell>
          <cell r="G188" t="str">
            <v>Nej</v>
          </cell>
          <cell r="H188">
            <v>88</v>
          </cell>
          <cell r="I188">
            <v>176</v>
          </cell>
          <cell r="J188">
            <v>0</v>
          </cell>
          <cell r="K188">
            <v>580.8</v>
          </cell>
          <cell r="L188">
            <v>150</v>
          </cell>
          <cell r="M188">
            <v>730.8</v>
          </cell>
          <cell r="N188">
            <v>730.8</v>
          </cell>
        </row>
        <row r="189">
          <cell r="A189" t="str">
            <v>152215</v>
          </cell>
          <cell r="B189">
            <v>1522</v>
          </cell>
          <cell r="C189" t="str">
            <v>Ib Christiansen </v>
          </cell>
          <cell r="D189" t="str">
            <v>Hiort Lorenzensvej 56, st.th</v>
          </cell>
          <cell r="E189">
            <v>15</v>
          </cell>
          <cell r="F189" t="str">
            <v>Vejlby</v>
          </cell>
          <cell r="G189" t="str">
            <v>Nej</v>
          </cell>
          <cell r="H189">
            <v>60</v>
          </cell>
          <cell r="I189">
            <v>120</v>
          </cell>
          <cell r="J189">
            <v>0</v>
          </cell>
          <cell r="K189">
            <v>396</v>
          </cell>
          <cell r="L189">
            <v>150</v>
          </cell>
          <cell r="M189">
            <v>546</v>
          </cell>
          <cell r="N189">
            <v>546</v>
          </cell>
        </row>
        <row r="190">
          <cell r="A190" t="str">
            <v>152217</v>
          </cell>
          <cell r="B190">
            <v>1522</v>
          </cell>
          <cell r="C190" t="str">
            <v>Ib Christiansen </v>
          </cell>
          <cell r="D190" t="str">
            <v>Hiort Lorenzensvej 56, st.th</v>
          </cell>
          <cell r="E190">
            <v>17</v>
          </cell>
          <cell r="F190" t="str">
            <v>Skovby</v>
          </cell>
          <cell r="G190" t="str">
            <v>Nej</v>
          </cell>
          <cell r="H190">
            <v>17</v>
          </cell>
          <cell r="I190">
            <v>34</v>
          </cell>
          <cell r="J190">
            <v>0</v>
          </cell>
          <cell r="K190">
            <v>112.19999999999999</v>
          </cell>
          <cell r="L190">
            <v>150</v>
          </cell>
          <cell r="M190">
            <v>262.2</v>
          </cell>
          <cell r="N190">
            <v>262.2</v>
          </cell>
        </row>
        <row r="191">
          <cell r="A191" t="str">
            <v>152224</v>
          </cell>
          <cell r="B191">
            <v>1522</v>
          </cell>
          <cell r="C191" t="str">
            <v>Ib Christiansen </v>
          </cell>
          <cell r="D191" t="str">
            <v>Hiort Lorenzensvej 56, st.th</v>
          </cell>
          <cell r="E191">
            <v>24</v>
          </cell>
          <cell r="F191" t="str">
            <v>Ellling</v>
          </cell>
          <cell r="G191" t="str">
            <v>Nej</v>
          </cell>
          <cell r="H191">
            <v>121</v>
          </cell>
          <cell r="I191">
            <v>242</v>
          </cell>
          <cell r="J191">
            <v>0</v>
          </cell>
          <cell r="K191">
            <v>798.5999999999999</v>
          </cell>
          <cell r="L191">
            <v>150</v>
          </cell>
          <cell r="M191">
            <v>948.5999999999999</v>
          </cell>
          <cell r="N191">
            <v>948.5999999999999</v>
          </cell>
        </row>
        <row r="192">
          <cell r="A192" t="str">
            <v>152230</v>
          </cell>
          <cell r="B192">
            <v>1522</v>
          </cell>
          <cell r="C192" t="str">
            <v>Ib Christiansen </v>
          </cell>
          <cell r="D192" t="str">
            <v>Hiort Lorenzensvej 56, st.th</v>
          </cell>
          <cell r="E192">
            <v>30</v>
          </cell>
          <cell r="F192" t="str">
            <v>Fladbro</v>
          </cell>
          <cell r="G192" t="str">
            <v>Nej</v>
          </cell>
          <cell r="H192">
            <v>154</v>
          </cell>
          <cell r="I192">
            <v>308</v>
          </cell>
          <cell r="J192">
            <v>0</v>
          </cell>
          <cell r="K192">
            <v>1016.4</v>
          </cell>
          <cell r="L192">
            <v>150</v>
          </cell>
          <cell r="M192">
            <v>1166.4</v>
          </cell>
          <cell r="N192">
            <v>1166.4</v>
          </cell>
        </row>
        <row r="193">
          <cell r="A193" t="str">
            <v>152233</v>
          </cell>
          <cell r="B193">
            <v>1522</v>
          </cell>
          <cell r="C193" t="str">
            <v>Ib Christiansen </v>
          </cell>
          <cell r="D193" t="str">
            <v>Hiort Lorenzensvej 56, st.th</v>
          </cell>
          <cell r="E193">
            <v>33</v>
          </cell>
          <cell r="F193" t="str">
            <v>Slangerup</v>
          </cell>
          <cell r="G193" t="str">
            <v>Ja</v>
          </cell>
          <cell r="H193">
            <v>258</v>
          </cell>
          <cell r="I193">
            <v>516</v>
          </cell>
          <cell r="J193">
            <v>400</v>
          </cell>
          <cell r="K193">
            <v>1702.8</v>
          </cell>
          <cell r="L193">
            <v>150</v>
          </cell>
          <cell r="M193">
            <v>2252.8</v>
          </cell>
          <cell r="N193">
            <v>1852.8</v>
          </cell>
        </row>
        <row r="194">
          <cell r="A194" t="str">
            <v>152237</v>
          </cell>
          <cell r="B194">
            <v>1522</v>
          </cell>
          <cell r="C194" t="str">
            <v>Ib Christiansen </v>
          </cell>
          <cell r="D194" t="str">
            <v>Hiort Lorenzensvej 56, st.th</v>
          </cell>
          <cell r="E194">
            <v>37</v>
          </cell>
          <cell r="F194" t="str">
            <v>Glumsø</v>
          </cell>
          <cell r="G194" t="str">
            <v>Ja</v>
          </cell>
          <cell r="H194">
            <v>197</v>
          </cell>
          <cell r="I194">
            <v>394</v>
          </cell>
          <cell r="J194">
            <v>400</v>
          </cell>
          <cell r="K194">
            <v>1300.1999999999998</v>
          </cell>
          <cell r="L194">
            <v>150</v>
          </cell>
          <cell r="M194">
            <v>1850.1999999999998</v>
          </cell>
          <cell r="N194">
            <v>1450.1999999999998</v>
          </cell>
        </row>
        <row r="195">
          <cell r="A195" t="str">
            <v>152244</v>
          </cell>
          <cell r="B195">
            <v>1522</v>
          </cell>
          <cell r="C195" t="str">
            <v>Ib Christiansen </v>
          </cell>
          <cell r="D195" t="str">
            <v>Hiort Lorenzensvej 56, st.th</v>
          </cell>
          <cell r="E195">
            <v>44</v>
          </cell>
          <cell r="F195" t="str">
            <v>København</v>
          </cell>
          <cell r="G195" t="str">
            <v>Ja</v>
          </cell>
          <cell r="H195">
            <v>258</v>
          </cell>
          <cell r="I195">
            <v>516</v>
          </cell>
          <cell r="J195">
            <v>400</v>
          </cell>
          <cell r="K195">
            <v>1702.8</v>
          </cell>
          <cell r="L195">
            <v>150</v>
          </cell>
          <cell r="M195">
            <v>2252.8</v>
          </cell>
          <cell r="N195">
            <v>1852.8</v>
          </cell>
        </row>
        <row r="196">
          <cell r="A196" t="str">
            <v>152252</v>
          </cell>
          <cell r="B196">
            <v>1522</v>
          </cell>
          <cell r="C196" t="str">
            <v>Ib Christiansen </v>
          </cell>
          <cell r="D196" t="str">
            <v>Hiort Lorenzensvej 56, st.th</v>
          </cell>
          <cell r="E196">
            <v>52</v>
          </cell>
          <cell r="F196" t="str">
            <v>Korsløkke</v>
          </cell>
          <cell r="G196" t="str">
            <v>Nej</v>
          </cell>
          <cell r="H196">
            <v>106</v>
          </cell>
          <cell r="I196">
            <v>212</v>
          </cell>
          <cell r="J196">
            <v>0</v>
          </cell>
          <cell r="K196">
            <v>699.5999999999999</v>
          </cell>
          <cell r="L196">
            <v>150</v>
          </cell>
          <cell r="M196">
            <v>849.5999999999999</v>
          </cell>
          <cell r="N196">
            <v>849.5999999999999</v>
          </cell>
        </row>
        <row r="197">
          <cell r="A197" t="str">
            <v>152255</v>
          </cell>
          <cell r="B197">
            <v>1522</v>
          </cell>
          <cell r="C197" t="str">
            <v>Ib Christiansen </v>
          </cell>
          <cell r="D197" t="str">
            <v>Hiort Lorenzensvej 56, st.th</v>
          </cell>
          <cell r="E197">
            <v>55</v>
          </cell>
          <cell r="F197" t="str">
            <v>Bred</v>
          </cell>
          <cell r="G197" t="str">
            <v>Nej</v>
          </cell>
          <cell r="H197">
            <v>84</v>
          </cell>
          <cell r="I197">
            <v>168</v>
          </cell>
          <cell r="J197">
            <v>0</v>
          </cell>
          <cell r="K197">
            <v>554.4</v>
          </cell>
          <cell r="L197">
            <v>150</v>
          </cell>
          <cell r="M197">
            <v>704.4</v>
          </cell>
          <cell r="N197">
            <v>704.4</v>
          </cell>
        </row>
        <row r="198">
          <cell r="A198" t="str">
            <v>152256</v>
          </cell>
          <cell r="B198">
            <v>1522</v>
          </cell>
          <cell r="C198" t="str">
            <v>Ib Christiansen </v>
          </cell>
          <cell r="D198" t="str">
            <v>Hiort Lorenzensvej 56, st.th</v>
          </cell>
          <cell r="E198">
            <v>56</v>
          </cell>
          <cell r="F198" t="str">
            <v>Fjelsted</v>
          </cell>
          <cell r="G198" t="str">
            <v>Nej</v>
          </cell>
          <cell r="H198">
            <v>75</v>
          </cell>
          <cell r="I198">
            <v>150</v>
          </cell>
          <cell r="J198">
            <v>0</v>
          </cell>
          <cell r="K198">
            <v>495</v>
          </cell>
          <cell r="L198">
            <v>150</v>
          </cell>
          <cell r="M198">
            <v>645</v>
          </cell>
          <cell r="N198">
            <v>645</v>
          </cell>
        </row>
        <row r="199">
          <cell r="A199" t="str">
            <v>152257</v>
          </cell>
          <cell r="B199">
            <v>1522</v>
          </cell>
          <cell r="C199" t="str">
            <v>Ib Christiansen </v>
          </cell>
          <cell r="D199" t="str">
            <v>Hiort Lorenzensvej 56, st.th</v>
          </cell>
          <cell r="E199">
            <v>57</v>
          </cell>
          <cell r="F199" t="str">
            <v>Munkebo</v>
          </cell>
          <cell r="G199" t="str">
            <v>Nej</v>
          </cell>
          <cell r="H199">
            <v>112</v>
          </cell>
          <cell r="I199">
            <v>224</v>
          </cell>
          <cell r="J199">
            <v>0</v>
          </cell>
          <cell r="K199">
            <v>739.1999999999999</v>
          </cell>
          <cell r="L199">
            <v>150</v>
          </cell>
          <cell r="M199">
            <v>889.1999999999999</v>
          </cell>
          <cell r="N199">
            <v>889.1999999999999</v>
          </cell>
        </row>
        <row r="200">
          <cell r="A200" t="str">
            <v>152269</v>
          </cell>
          <cell r="B200">
            <v>1522</v>
          </cell>
          <cell r="C200" t="str">
            <v>Ib Christiansen </v>
          </cell>
          <cell r="D200" t="str">
            <v>Hiort Lorenzensvej 56, st.th</v>
          </cell>
          <cell r="E200">
            <v>69</v>
          </cell>
          <cell r="F200" t="str">
            <v>Brovst</v>
          </cell>
          <cell r="G200" t="str">
            <v>Nej</v>
          </cell>
          <cell r="H200">
            <v>282</v>
          </cell>
          <cell r="I200">
            <v>564</v>
          </cell>
          <cell r="J200">
            <v>0</v>
          </cell>
          <cell r="K200">
            <v>1861.1999999999998</v>
          </cell>
          <cell r="L200">
            <v>150</v>
          </cell>
          <cell r="M200">
            <v>2011.1999999999998</v>
          </cell>
          <cell r="N200">
            <v>2011.1999999999998</v>
          </cell>
        </row>
        <row r="201">
          <cell r="A201" t="str">
            <v>152274</v>
          </cell>
          <cell r="B201">
            <v>1522</v>
          </cell>
          <cell r="C201" t="str">
            <v>Ib Christiansen </v>
          </cell>
          <cell r="D201" t="str">
            <v>Hiort Lorenzensvej 56, st.th</v>
          </cell>
          <cell r="E201">
            <v>74</v>
          </cell>
          <cell r="F201" t="str">
            <v>Holstebro</v>
          </cell>
          <cell r="G201" t="str">
            <v>Nej</v>
          </cell>
          <cell r="H201">
            <v>148</v>
          </cell>
          <cell r="I201">
            <v>296</v>
          </cell>
          <cell r="J201">
            <v>0</v>
          </cell>
          <cell r="K201">
            <v>976.8</v>
          </cell>
          <cell r="L201">
            <v>150</v>
          </cell>
          <cell r="M201">
            <v>1126.8</v>
          </cell>
          <cell r="N201">
            <v>1126.8</v>
          </cell>
        </row>
        <row r="202">
          <cell r="A202" t="str">
            <v>152281</v>
          </cell>
          <cell r="B202">
            <v>1522</v>
          </cell>
          <cell r="C202" t="str">
            <v>Ib Christiansen </v>
          </cell>
          <cell r="D202" t="str">
            <v>Hiort Lorenzensvej 56, st.th</v>
          </cell>
          <cell r="E202">
            <v>81</v>
          </cell>
          <cell r="F202" t="str">
            <v>Uhre</v>
          </cell>
          <cell r="G202" t="str">
            <v>Nej</v>
          </cell>
          <cell r="H202">
            <v>132</v>
          </cell>
          <cell r="I202">
            <v>264</v>
          </cell>
          <cell r="J202">
            <v>0</v>
          </cell>
          <cell r="K202">
            <v>871.1999999999999</v>
          </cell>
          <cell r="L202">
            <v>150</v>
          </cell>
          <cell r="M202">
            <v>1021.1999999999999</v>
          </cell>
          <cell r="N202">
            <v>1021.1999999999999</v>
          </cell>
        </row>
        <row r="203">
          <cell r="A203" t="str">
            <v>152282</v>
          </cell>
          <cell r="B203">
            <v>1522</v>
          </cell>
          <cell r="C203" t="str">
            <v>Ib Christiansen </v>
          </cell>
          <cell r="D203" t="str">
            <v>Hiort Lorenzensvej 56, st.th</v>
          </cell>
          <cell r="E203">
            <v>82</v>
          </cell>
          <cell r="F203" t="str">
            <v>Skærbæk</v>
          </cell>
          <cell r="G203" t="str">
            <v>Nej</v>
          </cell>
          <cell r="H203">
            <v>54</v>
          </cell>
          <cell r="I203">
            <v>108</v>
          </cell>
          <cell r="J203">
            <v>0</v>
          </cell>
          <cell r="K203">
            <v>356.4</v>
          </cell>
          <cell r="L203">
            <v>150</v>
          </cell>
          <cell r="M203">
            <v>506.4</v>
          </cell>
          <cell r="N203">
            <v>506.4</v>
          </cell>
        </row>
        <row r="204">
          <cell r="A204" t="str">
            <v>152283</v>
          </cell>
          <cell r="B204">
            <v>1522</v>
          </cell>
          <cell r="C204" t="str">
            <v>Ib Christiansen </v>
          </cell>
          <cell r="D204" t="str">
            <v>Hiort Lorenzensvej 56, st.th</v>
          </cell>
          <cell r="E204">
            <v>83</v>
          </cell>
          <cell r="F204" t="str">
            <v>Holsted</v>
          </cell>
          <cell r="G204" t="str">
            <v>Nej</v>
          </cell>
          <cell r="H204">
            <v>51</v>
          </cell>
          <cell r="I204">
            <v>102</v>
          </cell>
          <cell r="J204">
            <v>0</v>
          </cell>
          <cell r="K204">
            <v>336.59999999999997</v>
          </cell>
          <cell r="L204">
            <v>150</v>
          </cell>
          <cell r="M204">
            <v>486.59999999999997</v>
          </cell>
          <cell r="N204">
            <v>486.59999999999997</v>
          </cell>
        </row>
        <row r="205">
          <cell r="A205" t="str">
            <v>152287</v>
          </cell>
          <cell r="B205">
            <v>1522</v>
          </cell>
          <cell r="C205" t="str">
            <v>Ib Christiansen </v>
          </cell>
          <cell r="D205" t="str">
            <v>Hiort Lorenzensvej 56, st.th</v>
          </cell>
          <cell r="E205">
            <v>87</v>
          </cell>
          <cell r="F205" t="str">
            <v>Vojens</v>
          </cell>
          <cell r="G205" t="str">
            <v>Nej</v>
          </cell>
          <cell r="H205">
            <v>16</v>
          </cell>
          <cell r="I205">
            <v>32</v>
          </cell>
          <cell r="J205">
            <v>0</v>
          </cell>
          <cell r="K205">
            <v>105.6</v>
          </cell>
          <cell r="L205">
            <v>150</v>
          </cell>
          <cell r="M205">
            <v>255.6</v>
          </cell>
          <cell r="N205">
            <v>255.6</v>
          </cell>
        </row>
        <row r="206">
          <cell r="A206" t="str">
            <v>152291</v>
          </cell>
          <cell r="B206">
            <v>1522</v>
          </cell>
          <cell r="C206" t="str">
            <v>Ib Christiansen </v>
          </cell>
          <cell r="D206" t="str">
            <v>Hiort Lorenzensvej 56, st.th</v>
          </cell>
          <cell r="E206">
            <v>91</v>
          </cell>
          <cell r="F206" t="str">
            <v>Outrup</v>
          </cell>
          <cell r="G206" t="str">
            <v>Nej</v>
          </cell>
          <cell r="H206">
            <v>118</v>
          </cell>
          <cell r="I206">
            <v>236</v>
          </cell>
          <cell r="J206">
            <v>0</v>
          </cell>
          <cell r="K206">
            <v>778.8</v>
          </cell>
          <cell r="L206">
            <v>150</v>
          </cell>
          <cell r="M206">
            <v>928.8</v>
          </cell>
          <cell r="N206">
            <v>928.8</v>
          </cell>
        </row>
        <row r="207">
          <cell r="A207" t="str">
            <v>152293</v>
          </cell>
          <cell r="B207">
            <v>1522</v>
          </cell>
          <cell r="C207" t="str">
            <v>Ib Christiansen </v>
          </cell>
          <cell r="D207" t="str">
            <v>Hiort Lorenzensvej 56, st.th</v>
          </cell>
          <cell r="E207">
            <v>93</v>
          </cell>
          <cell r="F207" t="str">
            <v>Grindsted</v>
          </cell>
          <cell r="G207" t="str">
            <v>Nej</v>
          </cell>
          <cell r="H207">
            <v>82</v>
          </cell>
          <cell r="I207">
            <v>164</v>
          </cell>
          <cell r="J207">
            <v>0</v>
          </cell>
          <cell r="K207">
            <v>541.1999999999999</v>
          </cell>
          <cell r="L207">
            <v>150</v>
          </cell>
          <cell r="M207">
            <v>691.1999999999999</v>
          </cell>
          <cell r="N207">
            <v>691.1999999999999</v>
          </cell>
        </row>
        <row r="208">
          <cell r="A208" t="str">
            <v>164514</v>
          </cell>
          <cell r="B208">
            <v>1645</v>
          </cell>
          <cell r="C208" t="e">
            <v>#N/A</v>
          </cell>
          <cell r="D208" t="e">
            <v>#N/A</v>
          </cell>
          <cell r="E208">
            <v>14</v>
          </cell>
          <cell r="F208" t="str">
            <v>Korskro</v>
          </cell>
          <cell r="G208" t="str">
            <v>Ja</v>
          </cell>
          <cell r="H208">
            <v>230</v>
          </cell>
          <cell r="I208">
            <v>460</v>
          </cell>
          <cell r="J208">
            <v>400</v>
          </cell>
          <cell r="K208">
            <v>1518</v>
          </cell>
          <cell r="L208">
            <v>150</v>
          </cell>
          <cell r="M208">
            <v>2068</v>
          </cell>
          <cell r="N208">
            <v>1668</v>
          </cell>
        </row>
        <row r="209">
          <cell r="A209" t="str">
            <v>164515</v>
          </cell>
          <cell r="B209">
            <v>1645</v>
          </cell>
          <cell r="C209" t="e">
            <v>#N/A</v>
          </cell>
          <cell r="D209" t="e">
            <v>#N/A</v>
          </cell>
          <cell r="E209">
            <v>15</v>
          </cell>
          <cell r="F209" t="str">
            <v>Vejlby</v>
          </cell>
          <cell r="G209" t="str">
            <v>Ja</v>
          </cell>
          <cell r="H209">
            <v>163</v>
          </cell>
          <cell r="I209">
            <v>326</v>
          </cell>
          <cell r="J209">
            <v>400</v>
          </cell>
          <cell r="K209">
            <v>1075.8</v>
          </cell>
          <cell r="L209">
            <v>150</v>
          </cell>
          <cell r="M209">
            <v>1625.8</v>
          </cell>
          <cell r="N209">
            <v>1225.8</v>
          </cell>
        </row>
        <row r="210">
          <cell r="A210" t="str">
            <v>164517</v>
          </cell>
          <cell r="B210">
            <v>1645</v>
          </cell>
          <cell r="C210" t="e">
            <v>#N/A</v>
          </cell>
          <cell r="D210" t="e">
            <v>#N/A</v>
          </cell>
          <cell r="E210">
            <v>17</v>
          </cell>
          <cell r="F210" t="str">
            <v>Skovby</v>
          </cell>
          <cell r="G210" t="str">
            <v>Ja</v>
          </cell>
          <cell r="H210">
            <v>216</v>
          </cell>
          <cell r="I210">
            <v>432</v>
          </cell>
          <cell r="J210">
            <v>400</v>
          </cell>
          <cell r="K210">
            <v>1425.6</v>
          </cell>
          <cell r="L210">
            <v>150</v>
          </cell>
          <cell r="M210">
            <v>1975.6</v>
          </cell>
          <cell r="N210">
            <v>1575.6</v>
          </cell>
        </row>
        <row r="211">
          <cell r="A211" t="str">
            <v>164524</v>
          </cell>
          <cell r="B211">
            <v>1645</v>
          </cell>
          <cell r="C211" t="e">
            <v>#N/A</v>
          </cell>
          <cell r="D211" t="e">
            <v>#N/A</v>
          </cell>
          <cell r="E211">
            <v>24</v>
          </cell>
          <cell r="F211" t="str">
            <v>Ellling</v>
          </cell>
          <cell r="G211" t="str">
            <v>Ja</v>
          </cell>
          <cell r="H211">
            <v>241</v>
          </cell>
          <cell r="I211">
            <v>482</v>
          </cell>
          <cell r="J211">
            <v>400</v>
          </cell>
          <cell r="K211">
            <v>1590.6</v>
          </cell>
          <cell r="L211">
            <v>150</v>
          </cell>
          <cell r="M211">
            <v>2140.6</v>
          </cell>
          <cell r="N211">
            <v>1740.6</v>
          </cell>
        </row>
        <row r="212">
          <cell r="A212" t="str">
            <v>164530</v>
          </cell>
          <cell r="B212">
            <v>1645</v>
          </cell>
          <cell r="C212" t="e">
            <v>#N/A</v>
          </cell>
          <cell r="D212" t="e">
            <v>#N/A</v>
          </cell>
          <cell r="E212">
            <v>30</v>
          </cell>
          <cell r="F212" t="str">
            <v>Fladbro</v>
          </cell>
          <cell r="G212" t="str">
            <v>Ja</v>
          </cell>
          <cell r="H212">
            <v>290</v>
          </cell>
          <cell r="I212">
            <v>580</v>
          </cell>
          <cell r="J212">
            <v>400</v>
          </cell>
          <cell r="K212">
            <v>1914</v>
          </cell>
          <cell r="L212">
            <v>150</v>
          </cell>
          <cell r="M212">
            <v>2464</v>
          </cell>
          <cell r="N212">
            <v>2064</v>
          </cell>
        </row>
        <row r="213">
          <cell r="A213" t="str">
            <v>164533</v>
          </cell>
          <cell r="B213">
            <v>1645</v>
          </cell>
          <cell r="C213" t="e">
            <v>#N/A</v>
          </cell>
          <cell r="D213" t="e">
            <v>#N/A</v>
          </cell>
          <cell r="E213">
            <v>33</v>
          </cell>
          <cell r="F213" t="str">
            <v>Slangerup</v>
          </cell>
          <cell r="G213" t="str">
            <v>Nej</v>
          </cell>
          <cell r="H213">
            <v>51</v>
          </cell>
          <cell r="I213">
            <v>102</v>
          </cell>
          <cell r="J213">
            <v>0</v>
          </cell>
          <cell r="K213">
            <v>336.59999999999997</v>
          </cell>
          <cell r="L213">
            <v>150</v>
          </cell>
          <cell r="M213">
            <v>486.59999999999997</v>
          </cell>
          <cell r="N213">
            <v>486.59999999999997</v>
          </cell>
        </row>
        <row r="214">
          <cell r="A214" t="str">
            <v>164537</v>
          </cell>
          <cell r="B214">
            <v>1645</v>
          </cell>
          <cell r="C214" t="e">
            <v>#N/A</v>
          </cell>
          <cell r="D214" t="e">
            <v>#N/A</v>
          </cell>
          <cell r="E214">
            <v>37</v>
          </cell>
          <cell r="F214" t="str">
            <v>Glumsø</v>
          </cell>
          <cell r="G214" t="str">
            <v>Nej</v>
          </cell>
          <cell r="H214">
            <v>23</v>
          </cell>
          <cell r="I214">
            <v>46</v>
          </cell>
          <cell r="J214">
            <v>0</v>
          </cell>
          <cell r="K214">
            <v>151.79999999999998</v>
          </cell>
          <cell r="L214">
            <v>150</v>
          </cell>
          <cell r="M214">
            <v>301.79999999999995</v>
          </cell>
          <cell r="N214">
            <v>301.79999999999995</v>
          </cell>
        </row>
        <row r="215">
          <cell r="A215" t="str">
            <v>164544</v>
          </cell>
          <cell r="B215">
            <v>1645</v>
          </cell>
          <cell r="C215" t="e">
            <v>#N/A</v>
          </cell>
          <cell r="D215" t="e">
            <v>#N/A</v>
          </cell>
          <cell r="E215">
            <v>44</v>
          </cell>
          <cell r="F215" t="str">
            <v>København</v>
          </cell>
          <cell r="G215" t="str">
            <v>Nej</v>
          </cell>
          <cell r="H215">
            <v>59</v>
          </cell>
          <cell r="I215">
            <v>118</v>
          </cell>
          <cell r="J215">
            <v>0</v>
          </cell>
          <cell r="K215">
            <v>389.4</v>
          </cell>
          <cell r="L215">
            <v>150</v>
          </cell>
          <cell r="M215">
            <v>539.4</v>
          </cell>
          <cell r="N215">
            <v>539.4</v>
          </cell>
        </row>
        <row r="216">
          <cell r="A216" t="str">
            <v>164547</v>
          </cell>
          <cell r="B216">
            <v>1645</v>
          </cell>
          <cell r="C216" t="e">
            <v>#N/A</v>
          </cell>
          <cell r="D216" t="e">
            <v>#N/A</v>
          </cell>
          <cell r="E216">
            <v>47</v>
          </cell>
          <cell r="F216" t="str">
            <v>Ålborg Travbane</v>
          </cell>
          <cell r="G216" t="str">
            <v>Ja</v>
          </cell>
          <cell r="H216">
            <v>370</v>
          </cell>
          <cell r="I216">
            <v>740</v>
          </cell>
          <cell r="J216">
            <v>400</v>
          </cell>
          <cell r="K216">
            <v>2442</v>
          </cell>
          <cell r="L216">
            <v>150</v>
          </cell>
          <cell r="M216">
            <v>2992</v>
          </cell>
          <cell r="N216">
            <v>2592</v>
          </cell>
        </row>
        <row r="217">
          <cell r="A217" t="str">
            <v>164552</v>
          </cell>
          <cell r="B217">
            <v>1645</v>
          </cell>
          <cell r="C217" t="e">
            <v>#N/A</v>
          </cell>
          <cell r="D217" t="e">
            <v>#N/A</v>
          </cell>
          <cell r="E217">
            <v>52</v>
          </cell>
          <cell r="F217" t="str">
            <v>Korsløkke</v>
          </cell>
          <cell r="G217" t="str">
            <v>Ja</v>
          </cell>
          <cell r="H217">
            <v>105</v>
          </cell>
          <cell r="I217">
            <v>210</v>
          </cell>
          <cell r="J217">
            <v>400</v>
          </cell>
          <cell r="K217">
            <v>693</v>
          </cell>
          <cell r="L217">
            <v>150</v>
          </cell>
          <cell r="M217">
            <v>1243</v>
          </cell>
          <cell r="N217">
            <v>843</v>
          </cell>
        </row>
        <row r="218">
          <cell r="A218" t="str">
            <v>164555</v>
          </cell>
          <cell r="B218">
            <v>1645</v>
          </cell>
          <cell r="C218" t="e">
            <v>#N/A</v>
          </cell>
          <cell r="D218" t="e">
            <v>#N/A</v>
          </cell>
          <cell r="E218">
            <v>55</v>
          </cell>
          <cell r="F218" t="str">
            <v>Bred</v>
          </cell>
          <cell r="G218" t="str">
            <v>Ja</v>
          </cell>
          <cell r="H218">
            <v>126</v>
          </cell>
          <cell r="I218">
            <v>252</v>
          </cell>
          <cell r="J218">
            <v>400</v>
          </cell>
          <cell r="K218">
            <v>831.5999999999999</v>
          </cell>
          <cell r="L218">
            <v>150</v>
          </cell>
          <cell r="M218">
            <v>1381.6</v>
          </cell>
          <cell r="N218">
            <v>981.5999999999999</v>
          </cell>
        </row>
        <row r="219">
          <cell r="A219" t="str">
            <v>164556</v>
          </cell>
          <cell r="B219">
            <v>1645</v>
          </cell>
          <cell r="C219" t="e">
            <v>#N/A</v>
          </cell>
          <cell r="D219" t="e">
            <v>#N/A</v>
          </cell>
          <cell r="E219">
            <v>56</v>
          </cell>
          <cell r="F219" t="str">
            <v>Fjelsted</v>
          </cell>
          <cell r="G219" t="str">
            <v>Ja</v>
          </cell>
          <cell r="H219">
            <v>133</v>
          </cell>
          <cell r="I219">
            <v>266</v>
          </cell>
          <cell r="J219">
            <v>400</v>
          </cell>
          <cell r="K219">
            <v>877.8</v>
          </cell>
          <cell r="L219">
            <v>150</v>
          </cell>
          <cell r="M219">
            <v>1427.8</v>
          </cell>
          <cell r="N219">
            <v>1027.8</v>
          </cell>
        </row>
        <row r="220">
          <cell r="A220" t="str">
            <v>164557</v>
          </cell>
          <cell r="B220">
            <v>1645</v>
          </cell>
          <cell r="C220" t="e">
            <v>#N/A</v>
          </cell>
          <cell r="D220" t="e">
            <v>#N/A</v>
          </cell>
          <cell r="E220">
            <v>57</v>
          </cell>
          <cell r="F220" t="str">
            <v>Munkebo</v>
          </cell>
          <cell r="G220" t="str">
            <v>Ja</v>
          </cell>
          <cell r="H220">
            <v>110</v>
          </cell>
          <cell r="I220">
            <v>220</v>
          </cell>
          <cell r="J220">
            <v>400</v>
          </cell>
          <cell r="K220">
            <v>726</v>
          </cell>
          <cell r="L220">
            <v>150</v>
          </cell>
          <cell r="M220">
            <v>1276</v>
          </cell>
          <cell r="N220">
            <v>876</v>
          </cell>
        </row>
        <row r="221">
          <cell r="A221" t="str">
            <v>164569</v>
          </cell>
          <cell r="B221">
            <v>1645</v>
          </cell>
          <cell r="C221" t="e">
            <v>#N/A</v>
          </cell>
          <cell r="D221" t="e">
            <v>#N/A</v>
          </cell>
          <cell r="E221">
            <v>69</v>
          </cell>
          <cell r="F221" t="str">
            <v>Brovst</v>
          </cell>
          <cell r="G221" t="str">
            <v>Ja</v>
          </cell>
          <cell r="H221">
            <v>389</v>
          </cell>
          <cell r="I221">
            <v>778</v>
          </cell>
          <cell r="J221">
            <v>400</v>
          </cell>
          <cell r="K221">
            <v>2567.3999999999996</v>
          </cell>
          <cell r="L221">
            <v>150</v>
          </cell>
          <cell r="M221">
            <v>3117.3999999999996</v>
          </cell>
          <cell r="N221">
            <v>2717.3999999999996</v>
          </cell>
        </row>
        <row r="222">
          <cell r="A222" t="str">
            <v>164574</v>
          </cell>
          <cell r="B222">
            <v>1645</v>
          </cell>
          <cell r="C222" t="e">
            <v>#N/A</v>
          </cell>
          <cell r="D222" t="e">
            <v>#N/A</v>
          </cell>
          <cell r="E222">
            <v>74</v>
          </cell>
          <cell r="F222" t="str">
            <v>Holstebro</v>
          </cell>
          <cell r="G222" t="str">
            <v>Ja</v>
          </cell>
          <cell r="H222">
            <v>276</v>
          </cell>
          <cell r="I222">
            <v>552</v>
          </cell>
          <cell r="J222">
            <v>400</v>
          </cell>
          <cell r="K222">
            <v>1821.6</v>
          </cell>
          <cell r="L222">
            <v>150</v>
          </cell>
          <cell r="M222">
            <v>2371.6</v>
          </cell>
          <cell r="N222">
            <v>1971.6</v>
          </cell>
        </row>
        <row r="223">
          <cell r="A223" t="str">
            <v>164581</v>
          </cell>
          <cell r="B223">
            <v>1645</v>
          </cell>
          <cell r="C223" t="e">
            <v>#N/A</v>
          </cell>
          <cell r="D223" t="e">
            <v>#N/A</v>
          </cell>
          <cell r="E223">
            <v>81</v>
          </cell>
          <cell r="F223" t="str">
            <v>Uhre</v>
          </cell>
          <cell r="G223" t="str">
            <v>Ja</v>
          </cell>
          <cell r="H223">
            <v>262</v>
          </cell>
          <cell r="I223">
            <v>524</v>
          </cell>
          <cell r="J223">
            <v>400</v>
          </cell>
          <cell r="K223">
            <v>1729.1999999999998</v>
          </cell>
          <cell r="L223">
            <v>150</v>
          </cell>
          <cell r="M223">
            <v>2279.2</v>
          </cell>
          <cell r="N223">
            <v>1879.1999999999998</v>
          </cell>
        </row>
        <row r="224">
          <cell r="A224" t="str">
            <v>164582</v>
          </cell>
          <cell r="B224">
            <v>1645</v>
          </cell>
          <cell r="C224" t="e">
            <v>#N/A</v>
          </cell>
          <cell r="D224" t="e">
            <v>#N/A</v>
          </cell>
          <cell r="E224">
            <v>82</v>
          </cell>
          <cell r="F224" t="str">
            <v>Skærbæk</v>
          </cell>
          <cell r="G224" t="str">
            <v>Ja</v>
          </cell>
          <cell r="H224">
            <v>243</v>
          </cell>
          <cell r="I224">
            <v>486</v>
          </cell>
          <cell r="J224">
            <v>400</v>
          </cell>
          <cell r="K224">
            <v>1603.8</v>
          </cell>
          <cell r="L224">
            <v>150</v>
          </cell>
          <cell r="M224">
            <v>2153.8</v>
          </cell>
          <cell r="N224">
            <v>1753.8</v>
          </cell>
        </row>
        <row r="225">
          <cell r="A225" t="str">
            <v>164583</v>
          </cell>
          <cell r="B225">
            <v>1645</v>
          </cell>
          <cell r="C225" t="e">
            <v>#N/A</v>
          </cell>
          <cell r="D225" t="e">
            <v>#N/A</v>
          </cell>
          <cell r="E225">
            <v>83</v>
          </cell>
          <cell r="F225" t="str">
            <v>Holsted</v>
          </cell>
          <cell r="G225" t="str">
            <v>Ja</v>
          </cell>
          <cell r="H225">
            <v>212</v>
          </cell>
          <cell r="I225">
            <v>424</v>
          </cell>
          <cell r="J225">
            <v>400</v>
          </cell>
          <cell r="K225">
            <v>1399.1999999999998</v>
          </cell>
          <cell r="L225">
            <v>150</v>
          </cell>
          <cell r="M225">
            <v>1949.1999999999998</v>
          </cell>
          <cell r="N225">
            <v>1549.1999999999998</v>
          </cell>
        </row>
        <row r="226">
          <cell r="A226" t="str">
            <v>164587</v>
          </cell>
          <cell r="B226">
            <v>1645</v>
          </cell>
          <cell r="C226" t="e">
            <v>#N/A</v>
          </cell>
          <cell r="D226" t="e">
            <v>#N/A</v>
          </cell>
          <cell r="E226">
            <v>87</v>
          </cell>
          <cell r="F226" t="str">
            <v>Vojens</v>
          </cell>
          <cell r="G226" t="str">
            <v>Ja</v>
          </cell>
          <cell r="H226">
            <v>215</v>
          </cell>
          <cell r="I226">
            <v>430</v>
          </cell>
          <cell r="J226">
            <v>400</v>
          </cell>
          <cell r="K226">
            <v>1419</v>
          </cell>
          <cell r="L226">
            <v>150</v>
          </cell>
          <cell r="M226">
            <v>1969</v>
          </cell>
          <cell r="N226">
            <v>1569</v>
          </cell>
        </row>
        <row r="227">
          <cell r="A227" t="str">
            <v>164591</v>
          </cell>
          <cell r="B227">
            <v>1645</v>
          </cell>
          <cell r="C227" t="e">
            <v>#N/A</v>
          </cell>
          <cell r="D227" t="e">
            <v>#N/A</v>
          </cell>
          <cell r="E227">
            <v>91</v>
          </cell>
          <cell r="F227" t="str">
            <v>Outrup</v>
          </cell>
          <cell r="G227" t="str">
            <v>Ja</v>
          </cell>
          <cell r="H227">
            <v>259</v>
          </cell>
          <cell r="I227">
            <v>518</v>
          </cell>
          <cell r="J227">
            <v>400</v>
          </cell>
          <cell r="K227">
            <v>1709.3999999999999</v>
          </cell>
          <cell r="L227">
            <v>150</v>
          </cell>
          <cell r="M227">
            <v>2259.3999999999996</v>
          </cell>
          <cell r="N227">
            <v>1859.3999999999999</v>
          </cell>
        </row>
        <row r="228">
          <cell r="A228" t="str">
            <v>164593</v>
          </cell>
          <cell r="B228">
            <v>1645</v>
          </cell>
          <cell r="C228" t="e">
            <v>#N/A</v>
          </cell>
          <cell r="D228" t="e">
            <v>#N/A</v>
          </cell>
          <cell r="E228">
            <v>93</v>
          </cell>
          <cell r="F228" t="str">
            <v>Grindsted</v>
          </cell>
          <cell r="G228" t="str">
            <v>Ja</v>
          </cell>
          <cell r="H228">
            <v>222</v>
          </cell>
          <cell r="I228">
            <v>444</v>
          </cell>
          <cell r="J228">
            <v>400</v>
          </cell>
          <cell r="K228">
            <v>1465.1999999999998</v>
          </cell>
          <cell r="L228">
            <v>150</v>
          </cell>
          <cell r="M228">
            <v>2015.1999999999998</v>
          </cell>
          <cell r="N228">
            <v>1615.1999999999998</v>
          </cell>
        </row>
        <row r="229">
          <cell r="A229" t="str">
            <v>172514</v>
          </cell>
          <cell r="B229">
            <v>1725</v>
          </cell>
          <cell r="C229" t="str">
            <v>Elvin Rasmussen</v>
          </cell>
          <cell r="D229" t="str">
            <v>Kronhedevej 9</v>
          </cell>
          <cell r="E229">
            <v>14</v>
          </cell>
          <cell r="F229" t="str">
            <v>Korskro</v>
          </cell>
          <cell r="G229" t="str">
            <v>Nej</v>
          </cell>
          <cell r="H229">
            <v>37</v>
          </cell>
          <cell r="I229">
            <v>74</v>
          </cell>
          <cell r="J229">
            <v>0</v>
          </cell>
          <cell r="K229">
            <v>244.2</v>
          </cell>
          <cell r="L229">
            <v>150</v>
          </cell>
          <cell r="M229">
            <v>394.2</v>
          </cell>
          <cell r="N229">
            <v>394.2</v>
          </cell>
        </row>
        <row r="230">
          <cell r="A230" t="str">
            <v>172515</v>
          </cell>
          <cell r="B230">
            <v>1725</v>
          </cell>
          <cell r="C230" t="str">
            <v>Elvin Rasmussen</v>
          </cell>
          <cell r="D230" t="str">
            <v>Kronhedevej 9</v>
          </cell>
          <cell r="E230">
            <v>15</v>
          </cell>
          <cell r="F230" t="str">
            <v>Vejlby</v>
          </cell>
          <cell r="G230" t="str">
            <v>Nej</v>
          </cell>
          <cell r="H230">
            <v>62</v>
          </cell>
          <cell r="I230">
            <v>124</v>
          </cell>
          <cell r="J230">
            <v>0</v>
          </cell>
          <cell r="K230">
            <v>409.2</v>
          </cell>
          <cell r="L230">
            <v>150</v>
          </cell>
          <cell r="M230">
            <v>559.2</v>
          </cell>
          <cell r="N230">
            <v>559.2</v>
          </cell>
        </row>
        <row r="231">
          <cell r="A231" t="str">
            <v>172517</v>
          </cell>
          <cell r="B231">
            <v>1725</v>
          </cell>
          <cell r="C231" t="str">
            <v>Elvin Rasmussen</v>
          </cell>
          <cell r="D231" t="str">
            <v>Kronhedevej 9</v>
          </cell>
          <cell r="E231">
            <v>17</v>
          </cell>
          <cell r="F231" t="str">
            <v>Skovby</v>
          </cell>
          <cell r="G231" t="str">
            <v>Nej</v>
          </cell>
          <cell r="H231">
            <v>91</v>
          </cell>
          <cell r="I231">
            <v>182</v>
          </cell>
          <cell r="J231">
            <v>0</v>
          </cell>
          <cell r="K231">
            <v>600.6</v>
          </cell>
          <cell r="L231">
            <v>150</v>
          </cell>
          <cell r="M231">
            <v>750.6</v>
          </cell>
          <cell r="N231">
            <v>750.6</v>
          </cell>
        </row>
        <row r="232">
          <cell r="A232" t="str">
            <v>172524</v>
          </cell>
          <cell r="B232">
            <v>1725</v>
          </cell>
          <cell r="C232" t="str">
            <v>Elvin Rasmussen</v>
          </cell>
          <cell r="D232" t="str">
            <v>Kronhedevej 9</v>
          </cell>
          <cell r="E232">
            <v>24</v>
          </cell>
          <cell r="F232" t="str">
            <v>Ellling</v>
          </cell>
          <cell r="G232" t="str">
            <v>Nej</v>
          </cell>
          <cell r="H232">
            <v>69</v>
          </cell>
          <cell r="I232">
            <v>138</v>
          </cell>
          <cell r="J232">
            <v>0</v>
          </cell>
          <cell r="K232">
            <v>455.4</v>
          </cell>
          <cell r="L232">
            <v>150</v>
          </cell>
          <cell r="M232">
            <v>605.4</v>
          </cell>
          <cell r="N232">
            <v>605.4</v>
          </cell>
        </row>
        <row r="233">
          <cell r="A233" t="str">
            <v>172530</v>
          </cell>
          <cell r="B233">
            <v>1725</v>
          </cell>
          <cell r="C233" t="str">
            <v>Elvin Rasmussen</v>
          </cell>
          <cell r="D233" t="str">
            <v>Kronhedevej 9</v>
          </cell>
          <cell r="E233">
            <v>30</v>
          </cell>
          <cell r="F233" t="str">
            <v>Fladbro</v>
          </cell>
          <cell r="G233" t="str">
            <v>Nej</v>
          </cell>
          <cell r="H233">
            <v>111</v>
          </cell>
          <cell r="I233">
            <v>222</v>
          </cell>
          <cell r="J233">
            <v>0</v>
          </cell>
          <cell r="K233">
            <v>732.5999999999999</v>
          </cell>
          <cell r="L233">
            <v>150</v>
          </cell>
          <cell r="M233">
            <v>882.5999999999999</v>
          </cell>
          <cell r="N233">
            <v>882.5999999999999</v>
          </cell>
        </row>
        <row r="234">
          <cell r="A234" t="str">
            <v>172533</v>
          </cell>
          <cell r="B234">
            <v>1725</v>
          </cell>
          <cell r="C234" t="str">
            <v>Elvin Rasmussen</v>
          </cell>
          <cell r="D234" t="str">
            <v>Kronhedevej 9</v>
          </cell>
          <cell r="E234">
            <v>33</v>
          </cell>
          <cell r="F234" t="str">
            <v>Slangerup</v>
          </cell>
          <cell r="G234" t="str">
            <v>Ja</v>
          </cell>
          <cell r="H234">
            <v>274</v>
          </cell>
          <cell r="I234">
            <v>548</v>
          </cell>
          <cell r="J234">
            <v>400</v>
          </cell>
          <cell r="K234">
            <v>1808.3999999999999</v>
          </cell>
          <cell r="L234">
            <v>150</v>
          </cell>
          <cell r="M234">
            <v>2358.3999999999996</v>
          </cell>
          <cell r="N234">
            <v>1958.3999999999999</v>
          </cell>
        </row>
        <row r="235">
          <cell r="A235" t="str">
            <v>172537</v>
          </cell>
          <cell r="B235">
            <v>1725</v>
          </cell>
          <cell r="C235" t="str">
            <v>Elvin Rasmussen</v>
          </cell>
          <cell r="D235" t="str">
            <v>Kronhedevej 9</v>
          </cell>
          <cell r="E235">
            <v>37</v>
          </cell>
          <cell r="F235" t="str">
            <v>Glumsø</v>
          </cell>
          <cell r="G235" t="str">
            <v>Ja</v>
          </cell>
          <cell r="H235">
            <v>216</v>
          </cell>
          <cell r="I235">
            <v>432</v>
          </cell>
          <cell r="J235">
            <v>400</v>
          </cell>
          <cell r="K235">
            <v>1425.6</v>
          </cell>
          <cell r="L235">
            <v>150</v>
          </cell>
          <cell r="M235">
            <v>1975.6</v>
          </cell>
          <cell r="N235">
            <v>1575.6</v>
          </cell>
        </row>
        <row r="236">
          <cell r="A236" t="str">
            <v>172544</v>
          </cell>
          <cell r="B236">
            <v>1725</v>
          </cell>
          <cell r="C236" t="str">
            <v>Elvin Rasmussen</v>
          </cell>
          <cell r="D236" t="str">
            <v>Kronhedevej 9</v>
          </cell>
          <cell r="E236">
            <v>44</v>
          </cell>
          <cell r="F236" t="str">
            <v>København</v>
          </cell>
          <cell r="G236" t="str">
            <v>Ja</v>
          </cell>
          <cell r="H236">
            <v>277</v>
          </cell>
          <cell r="I236">
            <v>554</v>
          </cell>
          <cell r="J236">
            <v>400</v>
          </cell>
          <cell r="K236">
            <v>1828.1999999999998</v>
          </cell>
          <cell r="L236">
            <v>150</v>
          </cell>
          <cell r="M236">
            <v>2378.2</v>
          </cell>
          <cell r="N236">
            <v>1978.1999999999998</v>
          </cell>
        </row>
        <row r="237">
          <cell r="A237" t="str">
            <v>172552</v>
          </cell>
          <cell r="B237">
            <v>1725</v>
          </cell>
          <cell r="C237" t="str">
            <v>Elvin Rasmussen</v>
          </cell>
          <cell r="D237" t="str">
            <v>Kronhedevej 9</v>
          </cell>
          <cell r="E237">
            <v>52</v>
          </cell>
          <cell r="F237" t="str">
            <v>Korsløkke</v>
          </cell>
          <cell r="G237" t="str">
            <v>Nej</v>
          </cell>
          <cell r="H237">
            <v>124</v>
          </cell>
          <cell r="I237">
            <v>248</v>
          </cell>
          <cell r="J237">
            <v>0</v>
          </cell>
          <cell r="K237">
            <v>818.4</v>
          </cell>
          <cell r="L237">
            <v>150</v>
          </cell>
          <cell r="M237">
            <v>968.4</v>
          </cell>
          <cell r="N237">
            <v>968.4</v>
          </cell>
        </row>
        <row r="238">
          <cell r="A238" t="str">
            <v>172555</v>
          </cell>
          <cell r="B238">
            <v>1725</v>
          </cell>
          <cell r="C238" t="str">
            <v>Elvin Rasmussen</v>
          </cell>
          <cell r="D238" t="str">
            <v>Kronhedevej 9</v>
          </cell>
          <cell r="E238">
            <v>55</v>
          </cell>
          <cell r="F238" t="str">
            <v>Bred</v>
          </cell>
          <cell r="G238" t="str">
            <v>Nej</v>
          </cell>
          <cell r="H238">
            <v>102</v>
          </cell>
          <cell r="I238">
            <v>204</v>
          </cell>
          <cell r="J238">
            <v>0</v>
          </cell>
          <cell r="K238">
            <v>673.1999999999999</v>
          </cell>
          <cell r="L238">
            <v>150</v>
          </cell>
          <cell r="M238">
            <v>823.1999999999999</v>
          </cell>
          <cell r="N238">
            <v>823.1999999999999</v>
          </cell>
        </row>
        <row r="239">
          <cell r="A239" t="str">
            <v>172556</v>
          </cell>
          <cell r="B239">
            <v>1725</v>
          </cell>
          <cell r="C239" t="str">
            <v>Elvin Rasmussen</v>
          </cell>
          <cell r="D239" t="str">
            <v>Kronhedevej 9</v>
          </cell>
          <cell r="E239">
            <v>56</v>
          </cell>
          <cell r="F239" t="str">
            <v>Fjelsted</v>
          </cell>
          <cell r="G239" t="str">
            <v>Nej</v>
          </cell>
          <cell r="H239">
            <v>93</v>
          </cell>
          <cell r="I239">
            <v>186</v>
          </cell>
          <cell r="J239">
            <v>0</v>
          </cell>
          <cell r="K239">
            <v>613.8</v>
          </cell>
          <cell r="L239">
            <v>150</v>
          </cell>
          <cell r="M239">
            <v>763.8</v>
          </cell>
          <cell r="N239">
            <v>763.8</v>
          </cell>
        </row>
        <row r="240">
          <cell r="A240" t="str">
            <v>172557</v>
          </cell>
          <cell r="B240">
            <v>1725</v>
          </cell>
          <cell r="C240" t="str">
            <v>Elvin Rasmussen</v>
          </cell>
          <cell r="D240" t="str">
            <v>Kronhedevej 9</v>
          </cell>
          <cell r="E240">
            <v>57</v>
          </cell>
          <cell r="F240" t="str">
            <v>Munkebo</v>
          </cell>
          <cell r="G240" t="str">
            <v>Nej</v>
          </cell>
          <cell r="H240">
            <v>130</v>
          </cell>
          <cell r="I240">
            <v>260</v>
          </cell>
          <cell r="J240">
            <v>0</v>
          </cell>
          <cell r="K240">
            <v>858</v>
          </cell>
          <cell r="L240">
            <v>150</v>
          </cell>
          <cell r="M240">
            <v>1008</v>
          </cell>
          <cell r="N240">
            <v>1008</v>
          </cell>
        </row>
        <row r="241">
          <cell r="A241" t="str">
            <v>172569</v>
          </cell>
          <cell r="B241">
            <v>1725</v>
          </cell>
          <cell r="C241" t="str">
            <v>Elvin Rasmussen</v>
          </cell>
          <cell r="D241" t="str">
            <v>Kronhedevej 9</v>
          </cell>
          <cell r="E241">
            <v>69</v>
          </cell>
          <cell r="F241" t="str">
            <v>Brovst</v>
          </cell>
          <cell r="G241" t="str">
            <v>Nej</v>
          </cell>
          <cell r="H241">
            <v>186</v>
          </cell>
          <cell r="I241">
            <v>372</v>
          </cell>
          <cell r="J241">
            <v>0</v>
          </cell>
          <cell r="K241">
            <v>1227.6</v>
          </cell>
          <cell r="L241">
            <v>150</v>
          </cell>
          <cell r="M241">
            <v>1377.6</v>
          </cell>
          <cell r="N241">
            <v>1377.6</v>
          </cell>
        </row>
        <row r="242">
          <cell r="A242" t="str">
            <v>172574</v>
          </cell>
          <cell r="B242">
            <v>1725</v>
          </cell>
          <cell r="C242" t="str">
            <v>Elvin Rasmussen</v>
          </cell>
          <cell r="D242" t="str">
            <v>Kronhedevej 9</v>
          </cell>
          <cell r="E242">
            <v>74</v>
          </cell>
          <cell r="F242" t="str">
            <v>Holstebro</v>
          </cell>
          <cell r="G242" t="str">
            <v>Nej</v>
          </cell>
          <cell r="H242">
            <v>77</v>
          </cell>
          <cell r="I242">
            <v>154</v>
          </cell>
          <cell r="J242">
            <v>0</v>
          </cell>
          <cell r="K242">
            <v>508.2</v>
          </cell>
          <cell r="L242">
            <v>150</v>
          </cell>
          <cell r="M242">
            <v>658.2</v>
          </cell>
          <cell r="N242">
            <v>658.2</v>
          </cell>
        </row>
        <row r="243">
          <cell r="A243" t="str">
            <v>172581</v>
          </cell>
          <cell r="B243">
            <v>1725</v>
          </cell>
          <cell r="C243" t="str">
            <v>Elvin Rasmussen</v>
          </cell>
          <cell r="D243" t="str">
            <v>Kronhedevej 9</v>
          </cell>
          <cell r="E243">
            <v>81</v>
          </cell>
          <cell r="F243" t="str">
            <v>Uhre</v>
          </cell>
          <cell r="G243" t="str">
            <v>Nej</v>
          </cell>
          <cell r="H243">
            <v>72</v>
          </cell>
          <cell r="I243">
            <v>144</v>
          </cell>
          <cell r="J243">
            <v>0</v>
          </cell>
          <cell r="K243">
            <v>475.2</v>
          </cell>
          <cell r="L243">
            <v>150</v>
          </cell>
          <cell r="M243">
            <v>625.2</v>
          </cell>
          <cell r="N243">
            <v>625.2</v>
          </cell>
        </row>
        <row r="244">
          <cell r="A244" t="str">
            <v>172582</v>
          </cell>
          <cell r="B244">
            <v>1725</v>
          </cell>
          <cell r="C244" t="str">
            <v>Elvin Rasmussen</v>
          </cell>
          <cell r="D244" t="str">
            <v>Kronhedevej 9</v>
          </cell>
          <cell r="E244">
            <v>82</v>
          </cell>
          <cell r="F244" t="str">
            <v>Skærbæk</v>
          </cell>
          <cell r="G244" t="str">
            <v>Nej</v>
          </cell>
          <cell r="H244">
            <v>79</v>
          </cell>
          <cell r="I244">
            <v>158</v>
          </cell>
          <cell r="J244">
            <v>0</v>
          </cell>
          <cell r="K244">
            <v>521.4</v>
          </cell>
          <cell r="L244">
            <v>150</v>
          </cell>
          <cell r="M244">
            <v>671.4</v>
          </cell>
          <cell r="N244">
            <v>671.4</v>
          </cell>
        </row>
        <row r="245">
          <cell r="A245" t="str">
            <v>172583</v>
          </cell>
          <cell r="B245">
            <v>1725</v>
          </cell>
          <cell r="C245" t="str">
            <v>Elvin Rasmussen</v>
          </cell>
          <cell r="D245" t="str">
            <v>Kronhedevej 9</v>
          </cell>
          <cell r="E245">
            <v>83</v>
          </cell>
          <cell r="F245" t="str">
            <v>Holsted</v>
          </cell>
          <cell r="G245" t="str">
            <v>Nej</v>
          </cell>
          <cell r="H245">
            <v>38</v>
          </cell>
          <cell r="I245">
            <v>76</v>
          </cell>
          <cell r="J245">
            <v>0</v>
          </cell>
          <cell r="K245">
            <v>250.79999999999998</v>
          </cell>
          <cell r="L245">
            <v>150</v>
          </cell>
          <cell r="M245">
            <v>400.79999999999995</v>
          </cell>
          <cell r="N245">
            <v>400.79999999999995</v>
          </cell>
        </row>
        <row r="246">
          <cell r="A246" t="str">
            <v>172587</v>
          </cell>
          <cell r="B246">
            <v>1725</v>
          </cell>
          <cell r="C246" t="str">
            <v>Elvin Rasmussen</v>
          </cell>
          <cell r="D246" t="str">
            <v>Kronhedevej 9</v>
          </cell>
          <cell r="E246">
            <v>87</v>
          </cell>
          <cell r="F246" t="str">
            <v>Vojens</v>
          </cell>
          <cell r="G246" t="str">
            <v>Nej</v>
          </cell>
          <cell r="H246">
            <v>73</v>
          </cell>
          <cell r="I246">
            <v>146</v>
          </cell>
          <cell r="J246">
            <v>0</v>
          </cell>
          <cell r="K246">
            <v>481.79999999999995</v>
          </cell>
          <cell r="L246">
            <v>150</v>
          </cell>
          <cell r="M246">
            <v>631.8</v>
          </cell>
          <cell r="N246">
            <v>631.8</v>
          </cell>
        </row>
        <row r="247">
          <cell r="A247" t="str">
            <v>172591</v>
          </cell>
          <cell r="B247">
            <v>1725</v>
          </cell>
          <cell r="C247" t="str">
            <v>Elvin Rasmussen</v>
          </cell>
          <cell r="D247" t="str">
            <v>Kronhedevej 9</v>
          </cell>
          <cell r="E247">
            <v>91</v>
          </cell>
          <cell r="F247" t="str">
            <v>Outrup</v>
          </cell>
          <cell r="G247" t="str">
            <v>Nej</v>
          </cell>
          <cell r="H247">
            <v>41</v>
          </cell>
          <cell r="I247">
            <v>82</v>
          </cell>
          <cell r="J247">
            <v>0</v>
          </cell>
          <cell r="K247">
            <v>270.59999999999997</v>
          </cell>
          <cell r="L247">
            <v>150</v>
          </cell>
          <cell r="M247">
            <v>420.59999999999997</v>
          </cell>
          <cell r="N247">
            <v>420.59999999999997</v>
          </cell>
        </row>
        <row r="248">
          <cell r="A248" t="str">
            <v>172593</v>
          </cell>
          <cell r="B248">
            <v>1725</v>
          </cell>
          <cell r="C248" t="str">
            <v>Elvin Rasmussen</v>
          </cell>
          <cell r="D248" t="str">
            <v>Kronhedevej 9</v>
          </cell>
          <cell r="E248">
            <v>93</v>
          </cell>
          <cell r="F248" t="str">
            <v>Grindsted</v>
          </cell>
          <cell r="G248" t="str">
            <v>Nej</v>
          </cell>
          <cell r="H248">
            <v>8</v>
          </cell>
          <cell r="I248">
            <v>16</v>
          </cell>
          <cell r="J248">
            <v>0</v>
          </cell>
          <cell r="K248">
            <v>100</v>
          </cell>
          <cell r="L248">
            <v>150</v>
          </cell>
          <cell r="M248">
            <v>250</v>
          </cell>
          <cell r="N248">
            <v>250</v>
          </cell>
        </row>
        <row r="249">
          <cell r="A249" t="str">
            <v>180014</v>
          </cell>
          <cell r="B249">
            <v>1800</v>
          </cell>
          <cell r="C249" t="str">
            <v>Poul Erik Nielsen</v>
          </cell>
          <cell r="D249" t="str">
            <v>Trøjborgvej 19</v>
          </cell>
          <cell r="E249">
            <v>14</v>
          </cell>
          <cell r="F249" t="str">
            <v>Korskro</v>
          </cell>
          <cell r="G249" t="str">
            <v>Nej</v>
          </cell>
          <cell r="H249">
            <v>46</v>
          </cell>
          <cell r="I249">
            <v>92</v>
          </cell>
          <cell r="J249">
            <v>0</v>
          </cell>
          <cell r="K249">
            <v>303.59999999999997</v>
          </cell>
          <cell r="L249">
            <v>150</v>
          </cell>
          <cell r="M249">
            <v>453.59999999999997</v>
          </cell>
          <cell r="N249">
            <v>453.59999999999997</v>
          </cell>
        </row>
        <row r="250">
          <cell r="A250" t="str">
            <v>180015</v>
          </cell>
          <cell r="B250">
            <v>1800</v>
          </cell>
          <cell r="C250" t="str">
            <v>Poul Erik Nielsen</v>
          </cell>
          <cell r="D250" t="str">
            <v>Trøjborgvej 19</v>
          </cell>
          <cell r="E250">
            <v>15</v>
          </cell>
          <cell r="F250" t="str">
            <v>Vejlby</v>
          </cell>
          <cell r="G250" t="str">
            <v>Nej</v>
          </cell>
          <cell r="H250">
            <v>52</v>
          </cell>
          <cell r="I250">
            <v>104</v>
          </cell>
          <cell r="J250">
            <v>0</v>
          </cell>
          <cell r="K250">
            <v>343.2</v>
          </cell>
          <cell r="L250">
            <v>150</v>
          </cell>
          <cell r="M250">
            <v>493.2</v>
          </cell>
          <cell r="N250">
            <v>493.2</v>
          </cell>
        </row>
        <row r="251">
          <cell r="A251" t="str">
            <v>180017</v>
          </cell>
          <cell r="B251">
            <v>1800</v>
          </cell>
          <cell r="C251" t="str">
            <v>Poul Erik Nielsen</v>
          </cell>
          <cell r="D251" t="str">
            <v>Trøjborgvej 19</v>
          </cell>
          <cell r="E251">
            <v>17</v>
          </cell>
          <cell r="F251" t="str">
            <v>Skovby</v>
          </cell>
          <cell r="G251" t="str">
            <v>Nej</v>
          </cell>
          <cell r="H251">
            <v>40</v>
          </cell>
          <cell r="I251">
            <v>80</v>
          </cell>
          <cell r="J251">
            <v>0</v>
          </cell>
          <cell r="K251">
            <v>264</v>
          </cell>
          <cell r="L251">
            <v>150</v>
          </cell>
          <cell r="M251">
            <v>414</v>
          </cell>
          <cell r="N251">
            <v>414</v>
          </cell>
        </row>
        <row r="252">
          <cell r="A252" t="str">
            <v>180024</v>
          </cell>
          <cell r="B252">
            <v>1800</v>
          </cell>
          <cell r="C252" t="str">
            <v>Poul Erik Nielsen</v>
          </cell>
          <cell r="D252" t="str">
            <v>Trøjborgvej 19</v>
          </cell>
          <cell r="E252">
            <v>24</v>
          </cell>
          <cell r="F252" t="str">
            <v>Ellling</v>
          </cell>
          <cell r="G252" t="str">
            <v>Nej</v>
          </cell>
          <cell r="H252">
            <v>115</v>
          </cell>
          <cell r="I252">
            <v>230</v>
          </cell>
          <cell r="J252">
            <v>0</v>
          </cell>
          <cell r="K252">
            <v>759</v>
          </cell>
          <cell r="L252">
            <v>150</v>
          </cell>
          <cell r="M252">
            <v>909</v>
          </cell>
          <cell r="N252">
            <v>909</v>
          </cell>
        </row>
        <row r="253">
          <cell r="A253" t="str">
            <v>180030</v>
          </cell>
          <cell r="B253">
            <v>1800</v>
          </cell>
          <cell r="C253" t="str">
            <v>Poul Erik Nielsen</v>
          </cell>
          <cell r="D253" t="str">
            <v>Trøjborgvej 19</v>
          </cell>
          <cell r="E253">
            <v>30</v>
          </cell>
          <cell r="F253" t="str">
            <v>Fladbro</v>
          </cell>
          <cell r="G253" t="str">
            <v>Nej</v>
          </cell>
          <cell r="H253">
            <v>146</v>
          </cell>
          <cell r="I253">
            <v>292</v>
          </cell>
          <cell r="J253">
            <v>0</v>
          </cell>
          <cell r="K253">
            <v>963.5999999999999</v>
          </cell>
          <cell r="L253">
            <v>150</v>
          </cell>
          <cell r="M253">
            <v>1113.6</v>
          </cell>
          <cell r="N253">
            <v>1113.6</v>
          </cell>
        </row>
        <row r="254">
          <cell r="A254" t="str">
            <v>180033</v>
          </cell>
          <cell r="B254">
            <v>1800</v>
          </cell>
          <cell r="C254" t="str">
            <v>Poul Erik Nielsen</v>
          </cell>
          <cell r="D254" t="str">
            <v>Trøjborgvej 19</v>
          </cell>
          <cell r="E254">
            <v>33</v>
          </cell>
          <cell r="F254" t="str">
            <v>Slangerup</v>
          </cell>
          <cell r="G254" t="str">
            <v>Ja</v>
          </cell>
          <cell r="H254">
            <v>250</v>
          </cell>
          <cell r="I254">
            <v>500</v>
          </cell>
          <cell r="J254">
            <v>400</v>
          </cell>
          <cell r="K254">
            <v>1650</v>
          </cell>
          <cell r="L254">
            <v>150</v>
          </cell>
          <cell r="M254">
            <v>2200</v>
          </cell>
          <cell r="N254">
            <v>1800</v>
          </cell>
        </row>
        <row r="255">
          <cell r="A255" t="str">
            <v>180037</v>
          </cell>
          <cell r="B255">
            <v>1800</v>
          </cell>
          <cell r="C255" t="str">
            <v>Poul Erik Nielsen</v>
          </cell>
          <cell r="D255" t="str">
            <v>Trøjborgvej 19</v>
          </cell>
          <cell r="E255">
            <v>37</v>
          </cell>
          <cell r="F255" t="str">
            <v>Glumsø</v>
          </cell>
          <cell r="G255" t="str">
            <v>Ja</v>
          </cell>
          <cell r="H255">
            <v>192</v>
          </cell>
          <cell r="I255">
            <v>384</v>
          </cell>
          <cell r="J255">
            <v>400</v>
          </cell>
          <cell r="K255">
            <v>1267.1999999999998</v>
          </cell>
          <cell r="L255">
            <v>150</v>
          </cell>
          <cell r="M255">
            <v>1817.1999999999998</v>
          </cell>
          <cell r="N255">
            <v>1417.1999999999998</v>
          </cell>
        </row>
        <row r="256">
          <cell r="A256" t="str">
            <v>180044</v>
          </cell>
          <cell r="B256">
            <v>1800</v>
          </cell>
          <cell r="C256" t="str">
            <v>Poul Erik Nielsen</v>
          </cell>
          <cell r="D256" t="str">
            <v>Trøjborgvej 19</v>
          </cell>
          <cell r="E256">
            <v>44</v>
          </cell>
          <cell r="F256" t="str">
            <v>København</v>
          </cell>
          <cell r="G256" t="str">
            <v>Ja</v>
          </cell>
          <cell r="H256">
            <v>253</v>
          </cell>
          <cell r="I256">
            <v>506</v>
          </cell>
          <cell r="J256">
            <v>400</v>
          </cell>
          <cell r="K256">
            <v>1669.8</v>
          </cell>
          <cell r="L256">
            <v>150</v>
          </cell>
          <cell r="M256">
            <v>2219.8</v>
          </cell>
          <cell r="N256">
            <v>1819.8</v>
          </cell>
        </row>
        <row r="257">
          <cell r="A257" t="str">
            <v>180052</v>
          </cell>
          <cell r="B257">
            <v>1800</v>
          </cell>
          <cell r="C257" t="str">
            <v>Poul Erik Nielsen</v>
          </cell>
          <cell r="D257" t="str">
            <v>Trøjborgvej 19</v>
          </cell>
          <cell r="E257">
            <v>52</v>
          </cell>
          <cell r="F257" t="str">
            <v>Korsløkke</v>
          </cell>
          <cell r="G257" t="str">
            <v>Nej</v>
          </cell>
          <cell r="H257">
            <v>100</v>
          </cell>
          <cell r="I257">
            <v>200</v>
          </cell>
          <cell r="J257">
            <v>0</v>
          </cell>
          <cell r="K257">
            <v>660</v>
          </cell>
          <cell r="L257">
            <v>150</v>
          </cell>
          <cell r="M257">
            <v>810</v>
          </cell>
          <cell r="N257">
            <v>810</v>
          </cell>
        </row>
        <row r="258">
          <cell r="A258" t="str">
            <v>180055</v>
          </cell>
          <cell r="B258">
            <v>1800</v>
          </cell>
          <cell r="C258" t="str">
            <v>Poul Erik Nielsen</v>
          </cell>
          <cell r="D258" t="str">
            <v>Trøjborgvej 19</v>
          </cell>
          <cell r="E258">
            <v>55</v>
          </cell>
          <cell r="F258" t="str">
            <v>Bred</v>
          </cell>
          <cell r="G258" t="str">
            <v>Nej</v>
          </cell>
          <cell r="H258">
            <v>78</v>
          </cell>
          <cell r="I258">
            <v>156</v>
          </cell>
          <cell r="J258">
            <v>0</v>
          </cell>
          <cell r="K258">
            <v>514.8</v>
          </cell>
          <cell r="L258">
            <v>150</v>
          </cell>
          <cell r="M258">
            <v>664.8</v>
          </cell>
          <cell r="N258">
            <v>664.8</v>
          </cell>
        </row>
        <row r="259">
          <cell r="A259" t="str">
            <v>180056</v>
          </cell>
          <cell r="B259">
            <v>1800</v>
          </cell>
          <cell r="C259" t="str">
            <v>Poul Erik Nielsen</v>
          </cell>
          <cell r="D259" t="str">
            <v>Trøjborgvej 19</v>
          </cell>
          <cell r="E259">
            <v>56</v>
          </cell>
          <cell r="F259" t="str">
            <v>Fjelsted</v>
          </cell>
          <cell r="G259" t="str">
            <v>Nej</v>
          </cell>
          <cell r="H259">
            <v>68</v>
          </cell>
          <cell r="I259">
            <v>136</v>
          </cell>
          <cell r="J259">
            <v>0</v>
          </cell>
          <cell r="K259">
            <v>448.79999999999995</v>
          </cell>
          <cell r="L259">
            <v>150</v>
          </cell>
          <cell r="M259">
            <v>598.8</v>
          </cell>
          <cell r="N259">
            <v>598.8</v>
          </cell>
        </row>
        <row r="260">
          <cell r="A260" t="str">
            <v>180057</v>
          </cell>
          <cell r="B260">
            <v>1800</v>
          </cell>
          <cell r="C260" t="str">
            <v>Poul Erik Nielsen</v>
          </cell>
          <cell r="D260" t="str">
            <v>Trøjborgvej 19</v>
          </cell>
          <cell r="E260">
            <v>57</v>
          </cell>
          <cell r="F260" t="str">
            <v>Munkebo</v>
          </cell>
          <cell r="G260" t="str">
            <v>Nej</v>
          </cell>
          <cell r="H260">
            <v>106</v>
          </cell>
          <cell r="I260">
            <v>212</v>
          </cell>
          <cell r="J260">
            <v>0</v>
          </cell>
          <cell r="K260">
            <v>699.5999999999999</v>
          </cell>
          <cell r="L260">
            <v>150</v>
          </cell>
          <cell r="M260">
            <v>849.5999999999999</v>
          </cell>
          <cell r="N260">
            <v>849.5999999999999</v>
          </cell>
        </row>
        <row r="261">
          <cell r="A261" t="str">
            <v>180069</v>
          </cell>
          <cell r="B261">
            <v>1800</v>
          </cell>
          <cell r="C261" t="str">
            <v>Poul Erik Nielsen</v>
          </cell>
          <cell r="D261" t="str">
            <v>Trøjborgvej 19</v>
          </cell>
          <cell r="E261">
            <v>69</v>
          </cell>
          <cell r="F261" t="str">
            <v>Brovst</v>
          </cell>
          <cell r="G261" t="str">
            <v>Nej</v>
          </cell>
          <cell r="H261">
            <v>263</v>
          </cell>
          <cell r="I261">
            <v>526</v>
          </cell>
          <cell r="J261">
            <v>0</v>
          </cell>
          <cell r="K261">
            <v>1735.8</v>
          </cell>
          <cell r="L261">
            <v>150</v>
          </cell>
          <cell r="M261">
            <v>1885.8</v>
          </cell>
          <cell r="N261">
            <v>1885.8</v>
          </cell>
        </row>
        <row r="262">
          <cell r="A262" t="str">
            <v>180074</v>
          </cell>
          <cell r="B262">
            <v>1800</v>
          </cell>
          <cell r="C262" t="str">
            <v>Poul Erik Nielsen</v>
          </cell>
          <cell r="D262" t="str">
            <v>Trøjborgvej 19</v>
          </cell>
          <cell r="E262">
            <v>74</v>
          </cell>
          <cell r="F262" t="str">
            <v>Holstebro</v>
          </cell>
          <cell r="G262" t="str">
            <v>Nej</v>
          </cell>
          <cell r="H262">
            <v>127</v>
          </cell>
          <cell r="I262">
            <v>254</v>
          </cell>
          <cell r="J262">
            <v>0</v>
          </cell>
          <cell r="K262">
            <v>838.1999999999999</v>
          </cell>
          <cell r="L262">
            <v>150</v>
          </cell>
          <cell r="M262">
            <v>988.1999999999999</v>
          </cell>
          <cell r="N262">
            <v>988.1999999999999</v>
          </cell>
        </row>
        <row r="263">
          <cell r="A263" t="str">
            <v>180081</v>
          </cell>
          <cell r="B263">
            <v>1800</v>
          </cell>
          <cell r="C263" t="str">
            <v>Poul Erik Nielsen</v>
          </cell>
          <cell r="D263" t="str">
            <v>Trøjborgvej 19</v>
          </cell>
          <cell r="E263">
            <v>81</v>
          </cell>
          <cell r="F263" t="str">
            <v>Uhre</v>
          </cell>
          <cell r="G263" t="str">
            <v>Nej</v>
          </cell>
          <cell r="H263">
            <v>107</v>
          </cell>
          <cell r="I263">
            <v>214</v>
          </cell>
          <cell r="J263">
            <v>0</v>
          </cell>
          <cell r="K263">
            <v>706.1999999999999</v>
          </cell>
          <cell r="L263">
            <v>150</v>
          </cell>
          <cell r="M263">
            <v>856.1999999999999</v>
          </cell>
          <cell r="N263">
            <v>856.1999999999999</v>
          </cell>
        </row>
        <row r="264">
          <cell r="A264" t="str">
            <v>180082</v>
          </cell>
          <cell r="B264">
            <v>1800</v>
          </cell>
          <cell r="C264" t="str">
            <v>Poul Erik Nielsen</v>
          </cell>
          <cell r="D264" t="str">
            <v>Trøjborgvej 19</v>
          </cell>
          <cell r="E264">
            <v>82</v>
          </cell>
          <cell r="F264" t="str">
            <v>Skærbæk</v>
          </cell>
          <cell r="G264" t="str">
            <v>Nej</v>
          </cell>
          <cell r="H264">
            <v>43</v>
          </cell>
          <cell r="I264">
            <v>86</v>
          </cell>
          <cell r="J264">
            <v>0</v>
          </cell>
          <cell r="K264">
            <v>283.8</v>
          </cell>
          <cell r="L264">
            <v>150</v>
          </cell>
          <cell r="M264">
            <v>433.8</v>
          </cell>
          <cell r="N264">
            <v>433.8</v>
          </cell>
        </row>
        <row r="265">
          <cell r="A265" t="str">
            <v>180083</v>
          </cell>
          <cell r="B265">
            <v>1800</v>
          </cell>
          <cell r="C265" t="str">
            <v>Poul Erik Nielsen</v>
          </cell>
          <cell r="D265" t="str">
            <v>Trøjborgvej 19</v>
          </cell>
          <cell r="E265">
            <v>83</v>
          </cell>
          <cell r="F265" t="str">
            <v>Holsted</v>
          </cell>
          <cell r="G265" t="str">
            <v>Nej</v>
          </cell>
          <cell r="H265">
            <v>22</v>
          </cell>
          <cell r="I265">
            <v>44</v>
          </cell>
          <cell r="J265">
            <v>0</v>
          </cell>
          <cell r="K265">
            <v>145.2</v>
          </cell>
          <cell r="L265">
            <v>150</v>
          </cell>
          <cell r="M265">
            <v>295.2</v>
          </cell>
          <cell r="N265">
            <v>295.2</v>
          </cell>
        </row>
        <row r="266">
          <cell r="A266" t="str">
            <v>180087</v>
          </cell>
          <cell r="B266">
            <v>1800</v>
          </cell>
          <cell r="C266" t="str">
            <v>Poul Erik Nielsen</v>
          </cell>
          <cell r="D266" t="str">
            <v>Trøjborgvej 19</v>
          </cell>
          <cell r="E266">
            <v>87</v>
          </cell>
          <cell r="F266" t="str">
            <v>Vojens</v>
          </cell>
          <cell r="G266" t="str">
            <v>Nej</v>
          </cell>
          <cell r="H266">
            <v>22</v>
          </cell>
          <cell r="I266">
            <v>44</v>
          </cell>
          <cell r="J266">
            <v>0</v>
          </cell>
          <cell r="K266">
            <v>145.2</v>
          </cell>
          <cell r="L266">
            <v>150</v>
          </cell>
          <cell r="M266">
            <v>295.2</v>
          </cell>
          <cell r="N266">
            <v>295.2</v>
          </cell>
        </row>
        <row r="267">
          <cell r="A267" t="str">
            <v>180091</v>
          </cell>
          <cell r="B267">
            <v>1800</v>
          </cell>
          <cell r="C267" t="str">
            <v>Poul Erik Nielsen</v>
          </cell>
          <cell r="D267" t="str">
            <v>Trøjborgvej 19</v>
          </cell>
          <cell r="E267">
            <v>91</v>
          </cell>
          <cell r="F267" t="str">
            <v>Outrup</v>
          </cell>
          <cell r="G267" t="str">
            <v>Nej</v>
          </cell>
          <cell r="H267">
            <v>74</v>
          </cell>
          <cell r="I267">
            <v>148</v>
          </cell>
          <cell r="J267">
            <v>0</v>
          </cell>
          <cell r="K267">
            <v>488.4</v>
          </cell>
          <cell r="L267">
            <v>150</v>
          </cell>
          <cell r="M267">
            <v>638.4</v>
          </cell>
          <cell r="N267">
            <v>638.4</v>
          </cell>
        </row>
        <row r="268">
          <cell r="A268" t="str">
            <v>180093</v>
          </cell>
          <cell r="B268">
            <v>1800</v>
          </cell>
          <cell r="C268" t="str">
            <v>Poul Erik Nielsen</v>
          </cell>
          <cell r="D268" t="str">
            <v>Trøjborgvej 19</v>
          </cell>
          <cell r="E268">
            <v>93</v>
          </cell>
          <cell r="F268" t="str">
            <v>Grindsted</v>
          </cell>
          <cell r="G268" t="str">
            <v>Nej</v>
          </cell>
          <cell r="H268">
            <v>51</v>
          </cell>
          <cell r="I268">
            <v>102</v>
          </cell>
          <cell r="J268">
            <v>0</v>
          </cell>
          <cell r="K268">
            <v>336.59999999999997</v>
          </cell>
          <cell r="L268">
            <v>150</v>
          </cell>
          <cell r="M268">
            <v>486.59999999999997</v>
          </cell>
          <cell r="N268">
            <v>486.59999999999997</v>
          </cell>
        </row>
        <row r="269">
          <cell r="A269" t="str">
            <v>181315</v>
          </cell>
          <cell r="B269">
            <v>1813</v>
          </cell>
          <cell r="C269" t="str">
            <v>Kjeld Hansen</v>
          </cell>
          <cell r="D269" t="str">
            <v>Vesterbjergvej 9</v>
          </cell>
          <cell r="E269">
            <v>15</v>
          </cell>
          <cell r="F269" t="str">
            <v>Vejlby</v>
          </cell>
          <cell r="G269" t="str">
            <v>Nej</v>
          </cell>
          <cell r="H269">
            <v>225</v>
          </cell>
          <cell r="I269">
            <v>450</v>
          </cell>
          <cell r="J269">
            <v>0</v>
          </cell>
          <cell r="K269">
            <v>1485</v>
          </cell>
          <cell r="L269">
            <v>150</v>
          </cell>
          <cell r="M269">
            <v>1635</v>
          </cell>
          <cell r="N269">
            <v>1635</v>
          </cell>
        </row>
        <row r="270">
          <cell r="A270" t="str">
            <v>181391</v>
          </cell>
          <cell r="B270">
            <v>1813</v>
          </cell>
          <cell r="C270" t="str">
            <v>Kjeld Hansen</v>
          </cell>
          <cell r="D270" t="str">
            <v>Vesterbjergvej 9</v>
          </cell>
          <cell r="E270">
            <v>91</v>
          </cell>
          <cell r="F270" t="str">
            <v>Outrup</v>
          </cell>
          <cell r="G270" t="str">
            <v>Nej</v>
          </cell>
          <cell r="H270">
            <v>210</v>
          </cell>
          <cell r="I270">
            <v>420</v>
          </cell>
          <cell r="J270">
            <v>0</v>
          </cell>
          <cell r="K270">
            <v>1386</v>
          </cell>
          <cell r="L270">
            <v>150</v>
          </cell>
          <cell r="M270">
            <v>1536</v>
          </cell>
          <cell r="N270">
            <v>1536</v>
          </cell>
        </row>
        <row r="271">
          <cell r="A271" t="str">
            <v>181714</v>
          </cell>
          <cell r="B271">
            <v>1817</v>
          </cell>
          <cell r="C271" t="str">
            <v>Søren Kjær</v>
          </cell>
          <cell r="D271" t="str">
            <v>Ildfuglevænget 260</v>
          </cell>
          <cell r="E271">
            <v>14</v>
          </cell>
          <cell r="F271" t="str">
            <v>Korskro</v>
          </cell>
          <cell r="G271" t="str">
            <v>Nej</v>
          </cell>
          <cell r="H271">
            <v>123</v>
          </cell>
          <cell r="I271">
            <v>246</v>
          </cell>
          <cell r="J271">
            <v>0</v>
          </cell>
          <cell r="K271">
            <v>811.8</v>
          </cell>
          <cell r="L271">
            <v>150</v>
          </cell>
          <cell r="M271">
            <v>961.8</v>
          </cell>
          <cell r="N271">
            <v>961.8</v>
          </cell>
        </row>
        <row r="272">
          <cell r="A272" t="str">
            <v>181715</v>
          </cell>
          <cell r="B272">
            <v>1817</v>
          </cell>
          <cell r="C272" t="str">
            <v>Søren Kjær</v>
          </cell>
          <cell r="D272" t="str">
            <v>Ildfuglevænget 260</v>
          </cell>
          <cell r="E272">
            <v>15</v>
          </cell>
          <cell r="F272" t="str">
            <v>Vejlby</v>
          </cell>
          <cell r="G272" t="str">
            <v>Nej</v>
          </cell>
          <cell r="H272">
            <v>57</v>
          </cell>
          <cell r="I272">
            <v>114</v>
          </cell>
          <cell r="J272">
            <v>0</v>
          </cell>
          <cell r="K272">
            <v>376.2</v>
          </cell>
          <cell r="L272">
            <v>150</v>
          </cell>
          <cell r="M272">
            <v>526.2</v>
          </cell>
          <cell r="N272">
            <v>526.2</v>
          </cell>
        </row>
        <row r="273">
          <cell r="A273" t="str">
            <v>181717</v>
          </cell>
          <cell r="B273">
            <v>1817</v>
          </cell>
          <cell r="C273" t="str">
            <v>Søren Kjær</v>
          </cell>
          <cell r="D273" t="str">
            <v>Ildfuglevænget 260</v>
          </cell>
          <cell r="E273">
            <v>17</v>
          </cell>
          <cell r="F273" t="str">
            <v>Skovby</v>
          </cell>
          <cell r="G273" t="str">
            <v>Nej</v>
          </cell>
          <cell r="H273">
            <v>109</v>
          </cell>
          <cell r="I273">
            <v>218</v>
          </cell>
          <cell r="J273">
            <v>0</v>
          </cell>
          <cell r="K273">
            <v>719.4</v>
          </cell>
          <cell r="L273">
            <v>150</v>
          </cell>
          <cell r="M273">
            <v>869.4</v>
          </cell>
          <cell r="N273">
            <v>869.4</v>
          </cell>
        </row>
        <row r="274">
          <cell r="A274" t="str">
            <v>181724</v>
          </cell>
          <cell r="B274">
            <v>1817</v>
          </cell>
          <cell r="C274" t="str">
            <v>Søren Kjær</v>
          </cell>
          <cell r="D274" t="str">
            <v>Ildfuglevænget 260</v>
          </cell>
          <cell r="E274">
            <v>24</v>
          </cell>
          <cell r="F274" t="str">
            <v>Ellling</v>
          </cell>
          <cell r="G274" t="str">
            <v>Nej</v>
          </cell>
          <cell r="H274">
            <v>135</v>
          </cell>
          <cell r="I274">
            <v>270</v>
          </cell>
          <cell r="J274">
            <v>0</v>
          </cell>
          <cell r="K274">
            <v>891</v>
          </cell>
          <cell r="L274">
            <v>150</v>
          </cell>
          <cell r="M274">
            <v>1041</v>
          </cell>
          <cell r="N274">
            <v>1041</v>
          </cell>
        </row>
        <row r="275">
          <cell r="A275" t="str">
            <v>181730</v>
          </cell>
          <cell r="B275">
            <v>1817</v>
          </cell>
          <cell r="C275" t="str">
            <v>Søren Kjær</v>
          </cell>
          <cell r="D275" t="str">
            <v>Ildfuglevænget 260</v>
          </cell>
          <cell r="E275">
            <v>30</v>
          </cell>
          <cell r="F275" t="str">
            <v>Fladbro</v>
          </cell>
          <cell r="G275" t="str">
            <v>Nej</v>
          </cell>
          <cell r="H275">
            <v>166</v>
          </cell>
          <cell r="I275">
            <v>332</v>
          </cell>
          <cell r="J275">
            <v>0</v>
          </cell>
          <cell r="K275">
            <v>1095.6</v>
          </cell>
          <cell r="L275">
            <v>150</v>
          </cell>
          <cell r="M275">
            <v>1245.6</v>
          </cell>
          <cell r="N275">
            <v>1245.6</v>
          </cell>
        </row>
        <row r="276">
          <cell r="A276" t="str">
            <v>181733</v>
          </cell>
          <cell r="B276">
            <v>1817</v>
          </cell>
          <cell r="C276" t="str">
            <v>Søren Kjær</v>
          </cell>
          <cell r="D276" t="str">
            <v>Ildfuglevænget 260</v>
          </cell>
          <cell r="E276">
            <v>33</v>
          </cell>
          <cell r="F276" t="str">
            <v>Slangerup</v>
          </cell>
          <cell r="G276" t="str">
            <v>Ja</v>
          </cell>
          <cell r="H276">
            <v>157</v>
          </cell>
          <cell r="I276">
            <v>314</v>
          </cell>
          <cell r="J276">
            <v>400</v>
          </cell>
          <cell r="K276">
            <v>1036.2</v>
          </cell>
          <cell r="L276">
            <v>150</v>
          </cell>
          <cell r="M276">
            <v>1586.2</v>
          </cell>
          <cell r="N276">
            <v>1186.2</v>
          </cell>
        </row>
        <row r="277">
          <cell r="A277" t="str">
            <v>181737</v>
          </cell>
          <cell r="B277">
            <v>1817</v>
          </cell>
          <cell r="C277" t="str">
            <v>Søren Kjær</v>
          </cell>
          <cell r="D277" t="str">
            <v>Ildfuglevænget 260</v>
          </cell>
          <cell r="E277">
            <v>37</v>
          </cell>
          <cell r="F277" t="str">
            <v>Glumsø</v>
          </cell>
          <cell r="G277" t="str">
            <v>Ja</v>
          </cell>
          <cell r="H277">
            <v>99</v>
          </cell>
          <cell r="I277">
            <v>198</v>
          </cell>
          <cell r="J277">
            <v>400</v>
          </cell>
          <cell r="K277">
            <v>653.4</v>
          </cell>
          <cell r="L277">
            <v>150</v>
          </cell>
          <cell r="M277">
            <v>1203.4</v>
          </cell>
          <cell r="N277">
            <v>803.4</v>
          </cell>
        </row>
        <row r="278">
          <cell r="A278" t="str">
            <v>181744</v>
          </cell>
          <cell r="B278">
            <v>1817</v>
          </cell>
          <cell r="C278" t="str">
            <v>Søren Kjær</v>
          </cell>
          <cell r="D278" t="str">
            <v>Ildfuglevænget 260</v>
          </cell>
          <cell r="E278">
            <v>44</v>
          </cell>
          <cell r="F278" t="str">
            <v>København</v>
          </cell>
          <cell r="G278" t="str">
            <v>Ja</v>
          </cell>
          <cell r="H278">
            <v>160</v>
          </cell>
          <cell r="I278">
            <v>320</v>
          </cell>
          <cell r="J278">
            <v>400</v>
          </cell>
          <cell r="K278">
            <v>1056</v>
          </cell>
          <cell r="L278">
            <v>150</v>
          </cell>
          <cell r="M278">
            <v>1606</v>
          </cell>
          <cell r="N278">
            <v>1206</v>
          </cell>
        </row>
        <row r="279">
          <cell r="A279" t="str">
            <v>181752</v>
          </cell>
          <cell r="B279">
            <v>1817</v>
          </cell>
          <cell r="C279" t="str">
            <v>Søren Kjær</v>
          </cell>
          <cell r="D279" t="str">
            <v>Ildfuglevænget 260</v>
          </cell>
          <cell r="E279">
            <v>52</v>
          </cell>
          <cell r="F279" t="str">
            <v>Korsløkke</v>
          </cell>
          <cell r="G279" t="str">
            <v>Nej</v>
          </cell>
          <cell r="H279">
            <v>9</v>
          </cell>
          <cell r="I279">
            <v>18</v>
          </cell>
          <cell r="J279">
            <v>0</v>
          </cell>
          <cell r="K279">
            <v>100</v>
          </cell>
          <cell r="L279">
            <v>150</v>
          </cell>
          <cell r="M279">
            <v>250</v>
          </cell>
          <cell r="N279">
            <v>250</v>
          </cell>
        </row>
        <row r="280">
          <cell r="A280" t="str">
            <v>181755</v>
          </cell>
          <cell r="B280">
            <v>1817</v>
          </cell>
          <cell r="C280" t="str">
            <v>Søren Kjær</v>
          </cell>
          <cell r="D280" t="str">
            <v>Ildfuglevænget 260</v>
          </cell>
          <cell r="E280">
            <v>55</v>
          </cell>
          <cell r="F280" t="str">
            <v>Bred</v>
          </cell>
          <cell r="G280" t="str">
            <v>Nej</v>
          </cell>
          <cell r="H280">
            <v>20</v>
          </cell>
          <cell r="I280">
            <v>40</v>
          </cell>
          <cell r="J280">
            <v>0</v>
          </cell>
          <cell r="K280">
            <v>132</v>
          </cell>
          <cell r="L280">
            <v>150</v>
          </cell>
          <cell r="M280">
            <v>282</v>
          </cell>
          <cell r="N280">
            <v>282</v>
          </cell>
        </row>
        <row r="281">
          <cell r="A281" t="str">
            <v>181756</v>
          </cell>
          <cell r="B281">
            <v>1817</v>
          </cell>
          <cell r="C281" t="str">
            <v>Søren Kjær</v>
          </cell>
          <cell r="D281" t="str">
            <v>Ildfuglevænget 260</v>
          </cell>
          <cell r="E281">
            <v>56</v>
          </cell>
          <cell r="F281" t="str">
            <v>Fjelsted</v>
          </cell>
          <cell r="G281" t="str">
            <v>Nej</v>
          </cell>
          <cell r="H281">
            <v>28</v>
          </cell>
          <cell r="I281">
            <v>56</v>
          </cell>
          <cell r="J281">
            <v>0</v>
          </cell>
          <cell r="K281">
            <v>184.79999999999998</v>
          </cell>
          <cell r="L281">
            <v>150</v>
          </cell>
          <cell r="M281">
            <v>334.79999999999995</v>
          </cell>
          <cell r="N281">
            <v>334.79999999999995</v>
          </cell>
        </row>
        <row r="282">
          <cell r="A282" t="str">
            <v>181757</v>
          </cell>
          <cell r="B282">
            <v>1817</v>
          </cell>
          <cell r="C282" t="str">
            <v>Søren Kjær</v>
          </cell>
          <cell r="D282" t="str">
            <v>Ildfuglevænget 260</v>
          </cell>
          <cell r="E282">
            <v>57</v>
          </cell>
          <cell r="F282" t="str">
            <v>Munkebo</v>
          </cell>
          <cell r="G282" t="str">
            <v>Nej</v>
          </cell>
          <cell r="H282">
            <v>19</v>
          </cell>
          <cell r="I282">
            <v>38</v>
          </cell>
          <cell r="J282">
            <v>0</v>
          </cell>
          <cell r="K282">
            <v>125.39999999999999</v>
          </cell>
          <cell r="L282">
            <v>150</v>
          </cell>
          <cell r="M282">
            <v>275.4</v>
          </cell>
          <cell r="N282">
            <v>275.4</v>
          </cell>
        </row>
        <row r="283">
          <cell r="A283" t="str">
            <v>181769</v>
          </cell>
          <cell r="B283">
            <v>1817</v>
          </cell>
          <cell r="C283" t="str">
            <v>Søren Kjær</v>
          </cell>
          <cell r="D283" t="str">
            <v>Ildfuglevænget 260</v>
          </cell>
          <cell r="E283">
            <v>69</v>
          </cell>
          <cell r="F283" t="str">
            <v>Brovst</v>
          </cell>
          <cell r="G283" t="str">
            <v>Nej</v>
          </cell>
          <cell r="H283">
            <v>279</v>
          </cell>
          <cell r="I283">
            <v>558</v>
          </cell>
          <cell r="J283">
            <v>0</v>
          </cell>
          <cell r="K283">
            <v>1841.3999999999999</v>
          </cell>
          <cell r="L283">
            <v>150</v>
          </cell>
          <cell r="M283">
            <v>1991.3999999999999</v>
          </cell>
          <cell r="N283">
            <v>1991.3999999999999</v>
          </cell>
        </row>
        <row r="284">
          <cell r="A284" t="str">
            <v>181774</v>
          </cell>
          <cell r="B284">
            <v>1817</v>
          </cell>
          <cell r="C284" t="str">
            <v>Søren Kjær</v>
          </cell>
          <cell r="D284" t="str">
            <v>Ildfuglevænget 260</v>
          </cell>
          <cell r="E284">
            <v>74</v>
          </cell>
          <cell r="F284" t="str">
            <v>Holstebro</v>
          </cell>
          <cell r="G284" t="str">
            <v>Nej</v>
          </cell>
          <cell r="H284">
            <v>174</v>
          </cell>
          <cell r="I284">
            <v>348</v>
          </cell>
          <cell r="J284">
            <v>0</v>
          </cell>
          <cell r="K284">
            <v>1148.3999999999999</v>
          </cell>
          <cell r="L284">
            <v>150</v>
          </cell>
          <cell r="M284">
            <v>1298.3999999999999</v>
          </cell>
          <cell r="N284">
            <v>1298.3999999999999</v>
          </cell>
        </row>
        <row r="285">
          <cell r="A285" t="str">
            <v>181781</v>
          </cell>
          <cell r="B285">
            <v>1817</v>
          </cell>
          <cell r="C285" t="str">
            <v>Søren Kjær</v>
          </cell>
          <cell r="D285" t="str">
            <v>Ildfuglevænget 260</v>
          </cell>
          <cell r="E285">
            <v>81</v>
          </cell>
          <cell r="F285" t="str">
            <v>Uhre</v>
          </cell>
          <cell r="G285" t="str">
            <v>Nej</v>
          </cell>
          <cell r="H285">
            <v>155</v>
          </cell>
          <cell r="I285">
            <v>310</v>
          </cell>
          <cell r="J285">
            <v>0</v>
          </cell>
          <cell r="K285">
            <v>1023</v>
          </cell>
          <cell r="L285">
            <v>150</v>
          </cell>
          <cell r="M285">
            <v>1173</v>
          </cell>
          <cell r="N285">
            <v>1173</v>
          </cell>
        </row>
        <row r="286">
          <cell r="A286" t="str">
            <v>181782</v>
          </cell>
          <cell r="B286">
            <v>1817</v>
          </cell>
          <cell r="C286" t="str">
            <v>Søren Kjær</v>
          </cell>
          <cell r="D286" t="str">
            <v>Ildfuglevænget 260</v>
          </cell>
          <cell r="E286">
            <v>82</v>
          </cell>
          <cell r="F286" t="str">
            <v>Skærbæk</v>
          </cell>
          <cell r="G286" t="str">
            <v>Nej</v>
          </cell>
          <cell r="H286">
            <v>137</v>
          </cell>
          <cell r="I286">
            <v>274</v>
          </cell>
          <cell r="J286">
            <v>0</v>
          </cell>
          <cell r="K286">
            <v>904.1999999999999</v>
          </cell>
          <cell r="L286">
            <v>150</v>
          </cell>
          <cell r="M286">
            <v>1054.1999999999998</v>
          </cell>
          <cell r="N286">
            <v>1054.1999999999998</v>
          </cell>
        </row>
        <row r="287">
          <cell r="A287" t="str">
            <v>181783</v>
          </cell>
          <cell r="B287">
            <v>1817</v>
          </cell>
          <cell r="C287" t="str">
            <v>Søren Kjær</v>
          </cell>
          <cell r="D287" t="str">
            <v>Ildfuglevænget 260</v>
          </cell>
          <cell r="E287">
            <v>83</v>
          </cell>
          <cell r="F287" t="str">
            <v>Holsted</v>
          </cell>
          <cell r="G287" t="str">
            <v>Nej</v>
          </cell>
          <cell r="H287">
            <v>106</v>
          </cell>
          <cell r="I287">
            <v>212</v>
          </cell>
          <cell r="J287">
            <v>0</v>
          </cell>
          <cell r="K287">
            <v>699.5999999999999</v>
          </cell>
          <cell r="L287">
            <v>150</v>
          </cell>
          <cell r="M287">
            <v>849.5999999999999</v>
          </cell>
          <cell r="N287">
            <v>849.5999999999999</v>
          </cell>
        </row>
        <row r="288">
          <cell r="A288" t="str">
            <v>181787</v>
          </cell>
          <cell r="B288">
            <v>1817</v>
          </cell>
          <cell r="C288" t="str">
            <v>Søren Kjær</v>
          </cell>
          <cell r="D288" t="str">
            <v>Ildfuglevænget 260</v>
          </cell>
          <cell r="E288">
            <v>87</v>
          </cell>
          <cell r="F288" t="str">
            <v>Vojens</v>
          </cell>
          <cell r="G288" t="str">
            <v>Nej</v>
          </cell>
          <cell r="H288">
            <v>108</v>
          </cell>
          <cell r="I288">
            <v>216</v>
          </cell>
          <cell r="J288">
            <v>0</v>
          </cell>
          <cell r="K288">
            <v>712.8</v>
          </cell>
          <cell r="L288">
            <v>150</v>
          </cell>
          <cell r="M288">
            <v>862.8</v>
          </cell>
          <cell r="N288">
            <v>862.8</v>
          </cell>
        </row>
        <row r="289">
          <cell r="A289" t="str">
            <v>181791</v>
          </cell>
          <cell r="B289">
            <v>1817</v>
          </cell>
          <cell r="C289" t="str">
            <v>Søren Kjær</v>
          </cell>
          <cell r="D289" t="str">
            <v>Ildfuglevænget 260</v>
          </cell>
          <cell r="E289">
            <v>91</v>
          </cell>
          <cell r="F289" t="str">
            <v>Outrup</v>
          </cell>
          <cell r="G289" t="str">
            <v>Nej</v>
          </cell>
          <cell r="H289">
            <v>152</v>
          </cell>
          <cell r="I289">
            <v>304</v>
          </cell>
          <cell r="J289">
            <v>0</v>
          </cell>
          <cell r="K289">
            <v>1003.1999999999999</v>
          </cell>
          <cell r="L289">
            <v>150</v>
          </cell>
          <cell r="M289">
            <v>1153.1999999999998</v>
          </cell>
          <cell r="N289">
            <v>1153.1999999999998</v>
          </cell>
        </row>
        <row r="290">
          <cell r="A290" t="str">
            <v>181793</v>
          </cell>
          <cell r="B290">
            <v>1817</v>
          </cell>
          <cell r="C290" t="str">
            <v>Søren Kjær</v>
          </cell>
          <cell r="D290" t="str">
            <v>Ildfuglevænget 260</v>
          </cell>
          <cell r="E290">
            <v>93</v>
          </cell>
          <cell r="F290" t="str">
            <v>Grindsted</v>
          </cell>
          <cell r="G290" t="str">
            <v>Nej</v>
          </cell>
          <cell r="H290">
            <v>115</v>
          </cell>
          <cell r="I290">
            <v>230</v>
          </cell>
          <cell r="J290">
            <v>0</v>
          </cell>
          <cell r="K290">
            <v>759</v>
          </cell>
          <cell r="L290">
            <v>150</v>
          </cell>
          <cell r="M290">
            <v>909</v>
          </cell>
          <cell r="N290">
            <v>909</v>
          </cell>
        </row>
        <row r="291">
          <cell r="A291" t="str">
            <v>182314</v>
          </cell>
          <cell r="B291">
            <v>1823</v>
          </cell>
          <cell r="C291" t="str">
            <v>Kjeld Imer</v>
          </cell>
          <cell r="D291" t="str">
            <v>Søndre Alle 16</v>
          </cell>
          <cell r="E291">
            <v>14</v>
          </cell>
          <cell r="F291" t="str">
            <v>Korskro</v>
          </cell>
          <cell r="G291" t="str">
            <v>Nej</v>
          </cell>
          <cell r="H291">
            <v>218</v>
          </cell>
          <cell r="I291">
            <v>436</v>
          </cell>
          <cell r="J291">
            <v>0</v>
          </cell>
          <cell r="K291">
            <v>1438.8</v>
          </cell>
          <cell r="L291">
            <v>150</v>
          </cell>
          <cell r="M291">
            <v>1588.8</v>
          </cell>
          <cell r="N291">
            <v>1588.8</v>
          </cell>
        </row>
        <row r="292">
          <cell r="A292" t="str">
            <v>182315</v>
          </cell>
          <cell r="B292">
            <v>1823</v>
          </cell>
          <cell r="C292" t="str">
            <v>Kjeld Imer</v>
          </cell>
          <cell r="D292" t="str">
            <v>Søndre Alle 16</v>
          </cell>
          <cell r="E292">
            <v>15</v>
          </cell>
          <cell r="F292" t="str">
            <v>Vejlby</v>
          </cell>
          <cell r="G292" t="str">
            <v>Nej</v>
          </cell>
          <cell r="H292">
            <v>224</v>
          </cell>
          <cell r="I292">
            <v>448</v>
          </cell>
          <cell r="J292">
            <v>0</v>
          </cell>
          <cell r="K292">
            <v>1478.3999999999999</v>
          </cell>
          <cell r="L292">
            <v>150</v>
          </cell>
          <cell r="M292">
            <v>1628.3999999999999</v>
          </cell>
          <cell r="N292">
            <v>1628.3999999999999</v>
          </cell>
        </row>
        <row r="293">
          <cell r="A293" t="str">
            <v>182317</v>
          </cell>
          <cell r="B293">
            <v>1823</v>
          </cell>
          <cell r="C293" t="str">
            <v>Kjeld Imer</v>
          </cell>
          <cell r="D293" t="str">
            <v>Søndre Alle 16</v>
          </cell>
          <cell r="E293">
            <v>17</v>
          </cell>
          <cell r="F293" t="str">
            <v>Skovby</v>
          </cell>
          <cell r="G293" t="str">
            <v>Nej</v>
          </cell>
          <cell r="H293">
            <v>272</v>
          </cell>
          <cell r="I293">
            <v>544</v>
          </cell>
          <cell r="J293">
            <v>0</v>
          </cell>
          <cell r="K293">
            <v>1795.1999999999998</v>
          </cell>
          <cell r="L293">
            <v>150</v>
          </cell>
          <cell r="M293">
            <v>1945.1999999999998</v>
          </cell>
          <cell r="N293">
            <v>1945.1999999999998</v>
          </cell>
        </row>
        <row r="294">
          <cell r="A294" t="str">
            <v>182324</v>
          </cell>
          <cell r="B294">
            <v>1823</v>
          </cell>
          <cell r="C294" t="str">
            <v>Kjeld Imer</v>
          </cell>
          <cell r="D294" t="str">
            <v>Søndre Alle 16</v>
          </cell>
          <cell r="E294">
            <v>24</v>
          </cell>
          <cell r="F294" t="str">
            <v>Ellling</v>
          </cell>
          <cell r="G294" t="str">
            <v>Nej</v>
          </cell>
          <cell r="H294">
            <v>127</v>
          </cell>
          <cell r="I294">
            <v>254</v>
          </cell>
          <cell r="J294">
            <v>0</v>
          </cell>
          <cell r="K294">
            <v>838.1999999999999</v>
          </cell>
          <cell r="L294">
            <v>150</v>
          </cell>
          <cell r="M294">
            <v>988.1999999999999</v>
          </cell>
          <cell r="N294">
            <v>988.1999999999999</v>
          </cell>
        </row>
        <row r="295">
          <cell r="A295" t="str">
            <v>182330</v>
          </cell>
          <cell r="B295">
            <v>1823</v>
          </cell>
          <cell r="C295" t="str">
            <v>Kjeld Imer</v>
          </cell>
          <cell r="D295" t="str">
            <v>Søndre Alle 16</v>
          </cell>
          <cell r="E295">
            <v>30</v>
          </cell>
          <cell r="F295" t="str">
            <v>Fladbro</v>
          </cell>
          <cell r="G295" t="str">
            <v>Nej</v>
          </cell>
          <cell r="H295">
            <v>112</v>
          </cell>
          <cell r="I295">
            <v>224</v>
          </cell>
          <cell r="J295">
            <v>0</v>
          </cell>
          <cell r="K295">
            <v>739.1999999999999</v>
          </cell>
          <cell r="L295">
            <v>150</v>
          </cell>
          <cell r="M295">
            <v>889.1999999999999</v>
          </cell>
          <cell r="N295">
            <v>889.1999999999999</v>
          </cell>
        </row>
        <row r="296">
          <cell r="A296" t="str">
            <v>182333</v>
          </cell>
          <cell r="B296">
            <v>1823</v>
          </cell>
          <cell r="C296" t="str">
            <v>Kjeld Imer</v>
          </cell>
          <cell r="D296" t="str">
            <v>Søndre Alle 16</v>
          </cell>
          <cell r="E296">
            <v>33</v>
          </cell>
          <cell r="F296" t="str">
            <v>Slangerup</v>
          </cell>
          <cell r="G296" t="str">
            <v>Ja</v>
          </cell>
          <cell r="H296">
            <v>433</v>
          </cell>
          <cell r="I296">
            <v>866</v>
          </cell>
          <cell r="J296">
            <v>400</v>
          </cell>
          <cell r="K296">
            <v>2857.7999999999997</v>
          </cell>
          <cell r="L296">
            <v>150</v>
          </cell>
          <cell r="M296">
            <v>3407.7999999999997</v>
          </cell>
          <cell r="N296">
            <v>3007.7999999999997</v>
          </cell>
        </row>
        <row r="297">
          <cell r="A297" t="str">
            <v>182337</v>
          </cell>
          <cell r="B297">
            <v>1823</v>
          </cell>
          <cell r="C297" t="str">
            <v>Kjeld Imer</v>
          </cell>
          <cell r="D297" t="str">
            <v>Søndre Alle 16</v>
          </cell>
          <cell r="E297">
            <v>37</v>
          </cell>
          <cell r="F297" t="str">
            <v>Glumsø</v>
          </cell>
          <cell r="G297" t="str">
            <v>Ja</v>
          </cell>
          <cell r="H297">
            <v>374</v>
          </cell>
          <cell r="I297">
            <v>748</v>
          </cell>
          <cell r="J297">
            <v>400</v>
          </cell>
          <cell r="K297">
            <v>2468.4</v>
          </cell>
          <cell r="L297">
            <v>150</v>
          </cell>
          <cell r="M297">
            <v>3018.4</v>
          </cell>
          <cell r="N297">
            <v>2618.4</v>
          </cell>
        </row>
        <row r="298">
          <cell r="A298" t="str">
            <v>182344</v>
          </cell>
          <cell r="B298">
            <v>1823</v>
          </cell>
          <cell r="C298" t="str">
            <v>Kjeld Imer</v>
          </cell>
          <cell r="D298" t="str">
            <v>Søndre Alle 16</v>
          </cell>
          <cell r="E298">
            <v>44</v>
          </cell>
          <cell r="F298" t="str">
            <v>København</v>
          </cell>
          <cell r="G298" t="str">
            <v>Ja</v>
          </cell>
          <cell r="H298">
            <v>435</v>
          </cell>
          <cell r="I298">
            <v>870</v>
          </cell>
          <cell r="J298">
            <v>400</v>
          </cell>
          <cell r="K298">
            <v>2871</v>
          </cell>
          <cell r="L298">
            <v>150</v>
          </cell>
          <cell r="M298">
            <v>3421</v>
          </cell>
          <cell r="N298">
            <v>3021</v>
          </cell>
        </row>
        <row r="299">
          <cell r="A299" t="str">
            <v>182352</v>
          </cell>
          <cell r="B299">
            <v>1823</v>
          </cell>
          <cell r="C299" t="str">
            <v>Kjeld Imer</v>
          </cell>
          <cell r="D299" t="str">
            <v>Søndre Alle 16</v>
          </cell>
          <cell r="E299">
            <v>52</v>
          </cell>
          <cell r="F299" t="str">
            <v>Korsløkke</v>
          </cell>
          <cell r="G299" t="str">
            <v>Nej</v>
          </cell>
          <cell r="H299">
            <v>282</v>
          </cell>
          <cell r="I299">
            <v>564</v>
          </cell>
          <cell r="J299">
            <v>0</v>
          </cell>
          <cell r="K299">
            <v>1861.1999999999998</v>
          </cell>
          <cell r="L299">
            <v>150</v>
          </cell>
          <cell r="M299">
            <v>2011.1999999999998</v>
          </cell>
          <cell r="N299">
            <v>2011.1999999999998</v>
          </cell>
        </row>
        <row r="300">
          <cell r="A300" t="str">
            <v>182355</v>
          </cell>
          <cell r="B300">
            <v>1823</v>
          </cell>
          <cell r="C300" t="str">
            <v>Kjeld Imer</v>
          </cell>
          <cell r="D300" t="str">
            <v>Søndre Alle 16</v>
          </cell>
          <cell r="E300">
            <v>55</v>
          </cell>
          <cell r="F300" t="str">
            <v>Bred</v>
          </cell>
          <cell r="G300" t="str">
            <v>Nej</v>
          </cell>
          <cell r="H300">
            <v>260</v>
          </cell>
          <cell r="I300">
            <v>520</v>
          </cell>
          <cell r="J300">
            <v>0</v>
          </cell>
          <cell r="K300">
            <v>1716</v>
          </cell>
          <cell r="L300">
            <v>150</v>
          </cell>
          <cell r="M300">
            <v>1866</v>
          </cell>
          <cell r="N300">
            <v>1866</v>
          </cell>
        </row>
        <row r="301">
          <cell r="A301" t="str">
            <v>182356</v>
          </cell>
          <cell r="B301">
            <v>1823</v>
          </cell>
          <cell r="C301" t="str">
            <v>Kjeld Imer</v>
          </cell>
          <cell r="D301" t="str">
            <v>Søndre Alle 16</v>
          </cell>
          <cell r="E301">
            <v>56</v>
          </cell>
          <cell r="F301" t="str">
            <v>Fjelsted</v>
          </cell>
          <cell r="G301" t="str">
            <v>Nej</v>
          </cell>
          <cell r="H301">
            <v>251</v>
          </cell>
          <cell r="I301">
            <v>502</v>
          </cell>
          <cell r="J301">
            <v>0</v>
          </cell>
          <cell r="K301">
            <v>1656.6</v>
          </cell>
          <cell r="L301">
            <v>150</v>
          </cell>
          <cell r="M301">
            <v>1806.6</v>
          </cell>
          <cell r="N301">
            <v>1806.6</v>
          </cell>
        </row>
        <row r="302">
          <cell r="A302" t="str">
            <v>182357</v>
          </cell>
          <cell r="B302">
            <v>1823</v>
          </cell>
          <cell r="C302" t="str">
            <v>Kjeld Imer</v>
          </cell>
          <cell r="D302" t="str">
            <v>Søndre Alle 16</v>
          </cell>
          <cell r="E302">
            <v>57</v>
          </cell>
          <cell r="F302" t="str">
            <v>Munkebo</v>
          </cell>
          <cell r="G302" t="str">
            <v>Nej</v>
          </cell>
          <cell r="H302">
            <v>288</v>
          </cell>
          <cell r="I302">
            <v>576</v>
          </cell>
          <cell r="J302">
            <v>0</v>
          </cell>
          <cell r="K302">
            <v>1900.8</v>
          </cell>
          <cell r="L302">
            <v>150</v>
          </cell>
          <cell r="M302">
            <v>2050.8</v>
          </cell>
          <cell r="N302">
            <v>2050.8</v>
          </cell>
        </row>
        <row r="303">
          <cell r="A303" t="str">
            <v>182369</v>
          </cell>
          <cell r="B303">
            <v>1823</v>
          </cell>
          <cell r="C303" t="str">
            <v>Kjeld Imer</v>
          </cell>
          <cell r="D303" t="str">
            <v>Søndre Alle 16</v>
          </cell>
          <cell r="E303">
            <v>69</v>
          </cell>
          <cell r="F303" t="str">
            <v>Brovst</v>
          </cell>
          <cell r="G303" t="str">
            <v>Nej</v>
          </cell>
          <cell r="H303">
            <v>5</v>
          </cell>
          <cell r="I303">
            <v>10</v>
          </cell>
          <cell r="J303">
            <v>0</v>
          </cell>
          <cell r="K303">
            <v>100</v>
          </cell>
          <cell r="L303">
            <v>150</v>
          </cell>
          <cell r="M303">
            <v>250</v>
          </cell>
          <cell r="N303">
            <v>250</v>
          </cell>
        </row>
        <row r="304">
          <cell r="A304" t="str">
            <v>182374</v>
          </cell>
          <cell r="B304">
            <v>1823</v>
          </cell>
          <cell r="C304" t="str">
            <v>Kjeld Imer</v>
          </cell>
          <cell r="D304" t="str">
            <v>Søndre Alle 16</v>
          </cell>
          <cell r="E304">
            <v>74</v>
          </cell>
          <cell r="F304" t="str">
            <v>Holstebro</v>
          </cell>
          <cell r="G304" t="str">
            <v>Nej</v>
          </cell>
          <cell r="H304">
            <v>124</v>
          </cell>
          <cell r="I304">
            <v>248</v>
          </cell>
          <cell r="J304">
            <v>0</v>
          </cell>
          <cell r="K304">
            <v>818.4</v>
          </cell>
          <cell r="L304">
            <v>150</v>
          </cell>
          <cell r="M304">
            <v>968.4</v>
          </cell>
          <cell r="N304">
            <v>968.4</v>
          </cell>
        </row>
        <row r="305">
          <cell r="A305" t="str">
            <v>182381</v>
          </cell>
          <cell r="B305">
            <v>1823</v>
          </cell>
          <cell r="C305" t="str">
            <v>Kjeld Imer</v>
          </cell>
          <cell r="D305" t="str">
            <v>Søndre Alle 16</v>
          </cell>
          <cell r="E305">
            <v>81</v>
          </cell>
          <cell r="F305" t="str">
            <v>Uhre</v>
          </cell>
          <cell r="G305" t="str">
            <v>Nej</v>
          </cell>
          <cell r="H305">
            <v>113</v>
          </cell>
          <cell r="I305">
            <v>226</v>
          </cell>
          <cell r="J305">
            <v>0</v>
          </cell>
          <cell r="K305">
            <v>745.8</v>
          </cell>
          <cell r="L305">
            <v>150</v>
          </cell>
          <cell r="M305">
            <v>895.8</v>
          </cell>
          <cell r="N305">
            <v>895.8</v>
          </cell>
        </row>
        <row r="306">
          <cell r="A306" t="str">
            <v>182382</v>
          </cell>
          <cell r="B306">
            <v>1823</v>
          </cell>
          <cell r="C306" t="str">
            <v>Kjeld Imer</v>
          </cell>
          <cell r="D306" t="str">
            <v>Søndre Alle 16</v>
          </cell>
          <cell r="E306">
            <v>82</v>
          </cell>
          <cell r="F306" t="str">
            <v>Skærbæk</v>
          </cell>
          <cell r="G306" t="str">
            <v>Nej</v>
          </cell>
          <cell r="H306">
            <v>300</v>
          </cell>
          <cell r="I306">
            <v>600</v>
          </cell>
          <cell r="J306">
            <v>0</v>
          </cell>
          <cell r="K306">
            <v>1980</v>
          </cell>
          <cell r="L306">
            <v>150</v>
          </cell>
          <cell r="M306">
            <v>2130</v>
          </cell>
          <cell r="N306">
            <v>2130</v>
          </cell>
        </row>
        <row r="307">
          <cell r="A307" t="str">
            <v>182383</v>
          </cell>
          <cell r="B307">
            <v>1823</v>
          </cell>
          <cell r="C307" t="str">
            <v>Kjeld Imer</v>
          </cell>
          <cell r="D307" t="str">
            <v>Søndre Alle 16</v>
          </cell>
          <cell r="E307">
            <v>83</v>
          </cell>
          <cell r="F307" t="str">
            <v>Holsted</v>
          </cell>
          <cell r="G307" t="str">
            <v>Nej</v>
          </cell>
          <cell r="H307">
            <v>269</v>
          </cell>
          <cell r="I307">
            <v>538</v>
          </cell>
          <cell r="J307">
            <v>0</v>
          </cell>
          <cell r="K307">
            <v>1775.3999999999999</v>
          </cell>
          <cell r="L307">
            <v>150</v>
          </cell>
          <cell r="M307">
            <v>1925.3999999999999</v>
          </cell>
          <cell r="N307">
            <v>1925.3999999999999</v>
          </cell>
        </row>
        <row r="308">
          <cell r="A308" t="str">
            <v>182387</v>
          </cell>
          <cell r="B308">
            <v>1823</v>
          </cell>
          <cell r="C308" t="str">
            <v>Kjeld Imer</v>
          </cell>
          <cell r="D308" t="str">
            <v>Søndre Alle 16</v>
          </cell>
          <cell r="E308">
            <v>87</v>
          </cell>
          <cell r="F308" t="str">
            <v>Vojens</v>
          </cell>
          <cell r="G308" t="str">
            <v>Nej</v>
          </cell>
          <cell r="H308">
            <v>271</v>
          </cell>
          <cell r="I308">
            <v>542</v>
          </cell>
          <cell r="J308">
            <v>0</v>
          </cell>
          <cell r="K308">
            <v>1788.6</v>
          </cell>
          <cell r="L308">
            <v>150</v>
          </cell>
          <cell r="M308">
            <v>1938.6</v>
          </cell>
          <cell r="N308">
            <v>1938.6</v>
          </cell>
        </row>
        <row r="309">
          <cell r="A309" t="str">
            <v>182391</v>
          </cell>
          <cell r="B309">
            <v>1823</v>
          </cell>
          <cell r="C309" t="str">
            <v>Kjeld Imer</v>
          </cell>
          <cell r="D309" t="str">
            <v>Søndre Alle 16</v>
          </cell>
          <cell r="E309">
            <v>91</v>
          </cell>
          <cell r="F309" t="str">
            <v>Outrup</v>
          </cell>
          <cell r="G309" t="str">
            <v>Nej</v>
          </cell>
          <cell r="H309">
            <v>207</v>
          </cell>
          <cell r="I309">
            <v>414</v>
          </cell>
          <cell r="J309">
            <v>0</v>
          </cell>
          <cell r="K309">
            <v>1366.1999999999998</v>
          </cell>
          <cell r="L309">
            <v>150</v>
          </cell>
          <cell r="M309">
            <v>1516.1999999999998</v>
          </cell>
          <cell r="N309">
            <v>1516.1999999999998</v>
          </cell>
        </row>
        <row r="310">
          <cell r="A310" t="str">
            <v>182393</v>
          </cell>
          <cell r="B310">
            <v>1823</v>
          </cell>
          <cell r="C310" t="str">
            <v>Kjeld Imer</v>
          </cell>
          <cell r="D310" t="str">
            <v>Søndre Alle 16</v>
          </cell>
          <cell r="E310">
            <v>93</v>
          </cell>
          <cell r="F310" t="str">
            <v>Grindsted</v>
          </cell>
          <cell r="G310" t="str">
            <v>Nej</v>
          </cell>
          <cell r="H310">
            <v>179</v>
          </cell>
          <cell r="I310">
            <v>358</v>
          </cell>
          <cell r="J310">
            <v>0</v>
          </cell>
          <cell r="K310">
            <v>1181.3999999999999</v>
          </cell>
          <cell r="L310">
            <v>150</v>
          </cell>
          <cell r="M310">
            <v>1331.3999999999999</v>
          </cell>
          <cell r="N310">
            <v>1331.3999999999999</v>
          </cell>
        </row>
        <row r="311">
          <cell r="A311" t="str">
            <v>232214</v>
          </cell>
          <cell r="B311">
            <v>2322</v>
          </cell>
          <cell r="C311" t="str">
            <v>Bent Thomadsen</v>
          </cell>
          <cell r="D311" t="str">
            <v>Hejmdalsvej 6</v>
          </cell>
          <cell r="E311">
            <v>14</v>
          </cell>
          <cell r="F311" t="str">
            <v>Korskro</v>
          </cell>
          <cell r="G311" t="str">
            <v>Nej</v>
          </cell>
          <cell r="H311">
            <v>193</v>
          </cell>
          <cell r="I311">
            <v>386</v>
          </cell>
          <cell r="J311">
            <v>0</v>
          </cell>
          <cell r="K311">
            <v>1273.8</v>
          </cell>
          <cell r="L311">
            <v>150</v>
          </cell>
          <cell r="M311">
            <v>1423.8</v>
          </cell>
          <cell r="N311">
            <v>1423.8</v>
          </cell>
        </row>
        <row r="312">
          <cell r="A312" t="str">
            <v>232215</v>
          </cell>
          <cell r="B312">
            <v>2322</v>
          </cell>
          <cell r="C312" t="str">
            <v>Bent Thomadsen</v>
          </cell>
          <cell r="D312" t="str">
            <v>Hejmdalsvej 6</v>
          </cell>
          <cell r="E312">
            <v>15</v>
          </cell>
          <cell r="F312" t="str">
            <v>Vejlby</v>
          </cell>
          <cell r="G312" t="str">
            <v>Nej</v>
          </cell>
          <cell r="H312">
            <v>131</v>
          </cell>
          <cell r="I312">
            <v>262</v>
          </cell>
          <cell r="J312">
            <v>0</v>
          </cell>
          <cell r="K312">
            <v>864.5999999999999</v>
          </cell>
          <cell r="L312">
            <v>150</v>
          </cell>
          <cell r="M312">
            <v>1014.5999999999999</v>
          </cell>
          <cell r="N312">
            <v>1014.5999999999999</v>
          </cell>
        </row>
        <row r="313">
          <cell r="A313" t="str">
            <v>232217</v>
          </cell>
          <cell r="B313">
            <v>2322</v>
          </cell>
          <cell r="C313" t="str">
            <v>Bent Thomadsen</v>
          </cell>
          <cell r="D313" t="str">
            <v>Hejmdalsvej 6</v>
          </cell>
          <cell r="E313">
            <v>17</v>
          </cell>
          <cell r="F313" t="str">
            <v>Skovby</v>
          </cell>
          <cell r="G313" t="str">
            <v>Nej</v>
          </cell>
          <cell r="H313">
            <v>173</v>
          </cell>
          <cell r="I313">
            <v>346</v>
          </cell>
          <cell r="J313">
            <v>0</v>
          </cell>
          <cell r="K313">
            <v>1141.8</v>
          </cell>
          <cell r="L313">
            <v>150</v>
          </cell>
          <cell r="M313">
            <v>1291.8</v>
          </cell>
          <cell r="N313">
            <v>1291.8</v>
          </cell>
        </row>
        <row r="314">
          <cell r="A314" t="str">
            <v>232224</v>
          </cell>
          <cell r="B314">
            <v>2322</v>
          </cell>
          <cell r="C314" t="str">
            <v>Bent Thomadsen</v>
          </cell>
          <cell r="D314" t="str">
            <v>Hejmdalsvej 6</v>
          </cell>
          <cell r="E314">
            <v>24</v>
          </cell>
          <cell r="F314" t="str">
            <v>Ellling</v>
          </cell>
          <cell r="G314" t="str">
            <v>Nej</v>
          </cell>
          <cell r="H314">
            <v>73</v>
          </cell>
          <cell r="I314">
            <v>146</v>
          </cell>
          <cell r="J314">
            <v>0</v>
          </cell>
          <cell r="K314">
            <v>481.79999999999995</v>
          </cell>
          <cell r="L314">
            <v>150</v>
          </cell>
          <cell r="M314">
            <v>631.8</v>
          </cell>
          <cell r="N314">
            <v>631.8</v>
          </cell>
        </row>
        <row r="315">
          <cell r="A315" t="str">
            <v>232230</v>
          </cell>
          <cell r="B315">
            <v>2322</v>
          </cell>
          <cell r="C315" t="str">
            <v>Bent Thomadsen</v>
          </cell>
          <cell r="D315" t="str">
            <v>Hejmdalsvej 6</v>
          </cell>
          <cell r="E315">
            <v>30</v>
          </cell>
          <cell r="F315" t="str">
            <v>Fladbro</v>
          </cell>
          <cell r="G315" t="str">
            <v>Nej</v>
          </cell>
          <cell r="H315">
            <v>15</v>
          </cell>
          <cell r="I315">
            <v>30</v>
          </cell>
          <cell r="J315">
            <v>0</v>
          </cell>
          <cell r="K315">
            <v>100</v>
          </cell>
          <cell r="L315">
            <v>150</v>
          </cell>
          <cell r="M315">
            <v>250</v>
          </cell>
          <cell r="N315">
            <v>250</v>
          </cell>
        </row>
        <row r="316">
          <cell r="A316" t="str">
            <v>232233</v>
          </cell>
          <cell r="B316">
            <v>2322</v>
          </cell>
          <cell r="C316" t="str">
            <v>Bent Thomadsen</v>
          </cell>
          <cell r="D316" t="str">
            <v>Hejmdalsvej 6</v>
          </cell>
          <cell r="E316">
            <v>33</v>
          </cell>
          <cell r="F316" t="str">
            <v>Slangerup</v>
          </cell>
          <cell r="G316" t="str">
            <v>Ja</v>
          </cell>
          <cell r="H316">
            <v>345</v>
          </cell>
          <cell r="I316">
            <v>690</v>
          </cell>
          <cell r="J316">
            <v>400</v>
          </cell>
          <cell r="K316">
            <v>2277</v>
          </cell>
          <cell r="L316">
            <v>150</v>
          </cell>
          <cell r="M316">
            <v>2827</v>
          </cell>
          <cell r="N316">
            <v>2427</v>
          </cell>
        </row>
        <row r="317">
          <cell r="A317" t="str">
            <v>232237</v>
          </cell>
          <cell r="B317">
            <v>2322</v>
          </cell>
          <cell r="C317" t="str">
            <v>Bent Thomadsen</v>
          </cell>
          <cell r="D317" t="str">
            <v>Hejmdalsvej 6</v>
          </cell>
          <cell r="E317">
            <v>37</v>
          </cell>
          <cell r="F317" t="str">
            <v>Glumsø</v>
          </cell>
          <cell r="G317" t="str">
            <v>Ja</v>
          </cell>
          <cell r="H317">
            <v>286</v>
          </cell>
          <cell r="I317">
            <v>572</v>
          </cell>
          <cell r="J317">
            <v>400</v>
          </cell>
          <cell r="K317">
            <v>1887.6</v>
          </cell>
          <cell r="L317">
            <v>150</v>
          </cell>
          <cell r="M317">
            <v>2437.6</v>
          </cell>
          <cell r="N317">
            <v>2037.6</v>
          </cell>
        </row>
        <row r="318">
          <cell r="A318" t="str">
            <v>232244</v>
          </cell>
          <cell r="B318">
            <v>2322</v>
          </cell>
          <cell r="C318" t="str">
            <v>Bent Thomadsen</v>
          </cell>
          <cell r="D318" t="str">
            <v>Hejmdalsvej 6</v>
          </cell>
          <cell r="E318">
            <v>44</v>
          </cell>
          <cell r="F318" t="str">
            <v>København</v>
          </cell>
          <cell r="G318" t="str">
            <v>Ja</v>
          </cell>
          <cell r="H318">
            <v>347</v>
          </cell>
          <cell r="I318">
            <v>694</v>
          </cell>
          <cell r="J318">
            <v>400</v>
          </cell>
          <cell r="K318">
            <v>2290.2</v>
          </cell>
          <cell r="L318">
            <v>150</v>
          </cell>
          <cell r="M318">
            <v>2840.2</v>
          </cell>
          <cell r="N318">
            <v>2440.2</v>
          </cell>
        </row>
        <row r="319">
          <cell r="A319" t="str">
            <v>232252</v>
          </cell>
          <cell r="B319">
            <v>2322</v>
          </cell>
          <cell r="C319" t="str">
            <v>Bent Thomadsen</v>
          </cell>
          <cell r="D319" t="str">
            <v>Hejmdalsvej 6</v>
          </cell>
          <cell r="E319">
            <v>52</v>
          </cell>
          <cell r="F319" t="str">
            <v>Korsløkke</v>
          </cell>
          <cell r="G319" t="str">
            <v>Nej</v>
          </cell>
          <cell r="H319">
            <v>190</v>
          </cell>
          <cell r="I319">
            <v>380</v>
          </cell>
          <cell r="J319">
            <v>0</v>
          </cell>
          <cell r="K319">
            <v>1254</v>
          </cell>
          <cell r="L319">
            <v>150</v>
          </cell>
          <cell r="M319">
            <v>1404</v>
          </cell>
          <cell r="N319">
            <v>1404</v>
          </cell>
        </row>
        <row r="320">
          <cell r="A320" t="str">
            <v>232255</v>
          </cell>
          <cell r="B320">
            <v>2322</v>
          </cell>
          <cell r="C320" t="str">
            <v>Bent Thomadsen</v>
          </cell>
          <cell r="D320" t="str">
            <v>Hejmdalsvej 6</v>
          </cell>
          <cell r="E320">
            <v>55</v>
          </cell>
          <cell r="F320" t="str">
            <v>Bred</v>
          </cell>
          <cell r="G320" t="str">
            <v>Nej</v>
          </cell>
          <cell r="H320">
            <v>168</v>
          </cell>
          <cell r="I320">
            <v>336</v>
          </cell>
          <cell r="J320">
            <v>0</v>
          </cell>
          <cell r="K320">
            <v>1108.8</v>
          </cell>
          <cell r="L320">
            <v>150</v>
          </cell>
          <cell r="M320">
            <v>1258.8</v>
          </cell>
          <cell r="N320">
            <v>1258.8</v>
          </cell>
        </row>
        <row r="321">
          <cell r="A321" t="str">
            <v>232256</v>
          </cell>
          <cell r="B321">
            <v>2322</v>
          </cell>
          <cell r="C321" t="str">
            <v>Bent Thomadsen</v>
          </cell>
          <cell r="D321" t="str">
            <v>Hejmdalsvej 6</v>
          </cell>
          <cell r="E321">
            <v>56</v>
          </cell>
          <cell r="F321" t="str">
            <v>Fjelsted</v>
          </cell>
          <cell r="G321" t="str">
            <v>Nej</v>
          </cell>
          <cell r="H321">
            <v>159</v>
          </cell>
          <cell r="I321">
            <v>318</v>
          </cell>
          <cell r="J321">
            <v>0</v>
          </cell>
          <cell r="K321">
            <v>1049.3999999999999</v>
          </cell>
          <cell r="L321">
            <v>150</v>
          </cell>
          <cell r="M321">
            <v>1199.3999999999999</v>
          </cell>
          <cell r="N321">
            <v>1199.3999999999999</v>
          </cell>
        </row>
        <row r="322">
          <cell r="A322" t="str">
            <v>232257</v>
          </cell>
          <cell r="B322">
            <v>2322</v>
          </cell>
          <cell r="C322" t="str">
            <v>Bent Thomadsen</v>
          </cell>
          <cell r="D322" t="str">
            <v>Hejmdalsvej 6</v>
          </cell>
          <cell r="E322">
            <v>57</v>
          </cell>
          <cell r="F322" t="str">
            <v>Munkebo</v>
          </cell>
          <cell r="G322" t="str">
            <v>Nej</v>
          </cell>
          <cell r="H322">
            <v>196</v>
          </cell>
          <cell r="I322">
            <v>392</v>
          </cell>
          <cell r="J322">
            <v>0</v>
          </cell>
          <cell r="K322">
            <v>1293.6</v>
          </cell>
          <cell r="L322">
            <v>150</v>
          </cell>
          <cell r="M322">
            <v>1443.6</v>
          </cell>
          <cell r="N322">
            <v>1443.6</v>
          </cell>
        </row>
        <row r="323">
          <cell r="A323" t="str">
            <v>232269</v>
          </cell>
          <cell r="B323">
            <v>2322</v>
          </cell>
          <cell r="C323" t="str">
            <v>Bent Thomadsen</v>
          </cell>
          <cell r="D323" t="str">
            <v>Hejmdalsvej 6</v>
          </cell>
          <cell r="E323">
            <v>69</v>
          </cell>
          <cell r="F323" t="str">
            <v>Brovst</v>
          </cell>
          <cell r="G323" t="str">
            <v>Nej</v>
          </cell>
          <cell r="H323">
            <v>117</v>
          </cell>
          <cell r="I323">
            <v>234</v>
          </cell>
          <cell r="J323">
            <v>0</v>
          </cell>
          <cell r="K323">
            <v>772.1999999999999</v>
          </cell>
          <cell r="L323">
            <v>150</v>
          </cell>
          <cell r="M323">
            <v>922.1999999999999</v>
          </cell>
          <cell r="N323">
            <v>922.1999999999999</v>
          </cell>
        </row>
        <row r="324">
          <cell r="A324" t="str">
            <v>232274</v>
          </cell>
          <cell r="B324">
            <v>2322</v>
          </cell>
          <cell r="C324" t="str">
            <v>Bent Thomadsen</v>
          </cell>
          <cell r="D324" t="str">
            <v>Hejmdalsvej 6</v>
          </cell>
          <cell r="E324">
            <v>74</v>
          </cell>
          <cell r="F324" t="str">
            <v>Holstebro</v>
          </cell>
          <cell r="G324" t="str">
            <v>Nej</v>
          </cell>
          <cell r="H324">
            <v>91</v>
          </cell>
          <cell r="I324">
            <v>182</v>
          </cell>
          <cell r="J324">
            <v>0</v>
          </cell>
          <cell r="K324">
            <v>600.6</v>
          </cell>
          <cell r="L324">
            <v>150</v>
          </cell>
          <cell r="M324">
            <v>750.6</v>
          </cell>
          <cell r="N324">
            <v>750.6</v>
          </cell>
        </row>
        <row r="325">
          <cell r="A325" t="str">
            <v>232281</v>
          </cell>
          <cell r="B325">
            <v>2322</v>
          </cell>
          <cell r="C325" t="str">
            <v>Bent Thomadsen</v>
          </cell>
          <cell r="D325" t="str">
            <v>Hejmdalsvej 6</v>
          </cell>
          <cell r="E325">
            <v>81</v>
          </cell>
          <cell r="F325" t="str">
            <v>Uhre</v>
          </cell>
          <cell r="G325" t="str">
            <v>Nej</v>
          </cell>
          <cell r="H325">
            <v>76</v>
          </cell>
          <cell r="I325">
            <v>152</v>
          </cell>
          <cell r="J325">
            <v>0</v>
          </cell>
          <cell r="K325">
            <v>501.59999999999997</v>
          </cell>
          <cell r="L325">
            <v>150</v>
          </cell>
          <cell r="M325">
            <v>651.5999999999999</v>
          </cell>
          <cell r="N325">
            <v>651.5999999999999</v>
          </cell>
        </row>
        <row r="326">
          <cell r="A326" t="str">
            <v>232282</v>
          </cell>
          <cell r="B326">
            <v>2322</v>
          </cell>
          <cell r="C326" t="str">
            <v>Bent Thomadsen</v>
          </cell>
          <cell r="D326" t="str">
            <v>Hejmdalsvej 6</v>
          </cell>
          <cell r="E326">
            <v>82</v>
          </cell>
          <cell r="F326" t="str">
            <v>Skærbæk</v>
          </cell>
          <cell r="G326" t="str">
            <v>Nej</v>
          </cell>
          <cell r="H326">
            <v>208</v>
          </cell>
          <cell r="I326">
            <v>416</v>
          </cell>
          <cell r="J326">
            <v>0</v>
          </cell>
          <cell r="K326">
            <v>1372.8</v>
          </cell>
          <cell r="L326">
            <v>150</v>
          </cell>
          <cell r="M326">
            <v>1522.8</v>
          </cell>
          <cell r="N326">
            <v>1522.8</v>
          </cell>
        </row>
        <row r="327">
          <cell r="A327" t="str">
            <v>232283</v>
          </cell>
          <cell r="B327">
            <v>2322</v>
          </cell>
          <cell r="C327" t="str">
            <v>Bent Thomadsen</v>
          </cell>
          <cell r="D327" t="str">
            <v>Hejmdalsvej 6</v>
          </cell>
          <cell r="E327">
            <v>83</v>
          </cell>
          <cell r="F327" t="str">
            <v>Holsted</v>
          </cell>
          <cell r="G327" t="str">
            <v>Nej</v>
          </cell>
          <cell r="H327">
            <v>176</v>
          </cell>
          <cell r="I327">
            <v>352</v>
          </cell>
          <cell r="J327">
            <v>0</v>
          </cell>
          <cell r="K327">
            <v>1161.6</v>
          </cell>
          <cell r="L327">
            <v>150</v>
          </cell>
          <cell r="M327">
            <v>1311.6</v>
          </cell>
          <cell r="N327">
            <v>1311.6</v>
          </cell>
        </row>
        <row r="328">
          <cell r="A328" t="str">
            <v>232287</v>
          </cell>
          <cell r="B328">
            <v>2322</v>
          </cell>
          <cell r="C328" t="str">
            <v>Bent Thomadsen</v>
          </cell>
          <cell r="D328" t="str">
            <v>Hejmdalsvej 6</v>
          </cell>
          <cell r="E328">
            <v>87</v>
          </cell>
          <cell r="F328" t="str">
            <v>Vojens</v>
          </cell>
          <cell r="G328" t="str">
            <v>Nej</v>
          </cell>
          <cell r="H328">
            <v>179</v>
          </cell>
          <cell r="I328">
            <v>358</v>
          </cell>
          <cell r="J328">
            <v>0</v>
          </cell>
          <cell r="K328">
            <v>1181.3999999999999</v>
          </cell>
          <cell r="L328">
            <v>150</v>
          </cell>
          <cell r="M328">
            <v>1331.3999999999999</v>
          </cell>
          <cell r="N328">
            <v>1331.3999999999999</v>
          </cell>
        </row>
        <row r="329">
          <cell r="A329" t="str">
            <v>232291</v>
          </cell>
          <cell r="B329">
            <v>2322</v>
          </cell>
          <cell r="C329" t="str">
            <v>Bent Thomadsen</v>
          </cell>
          <cell r="D329" t="str">
            <v>Hejmdalsvej 6</v>
          </cell>
          <cell r="E329">
            <v>91</v>
          </cell>
          <cell r="F329" t="str">
            <v>Outrup</v>
          </cell>
          <cell r="G329" t="str">
            <v>Nej</v>
          </cell>
          <cell r="H329">
            <v>222</v>
          </cell>
          <cell r="I329">
            <v>444</v>
          </cell>
          <cell r="J329">
            <v>0</v>
          </cell>
          <cell r="K329">
            <v>1465.1999999999998</v>
          </cell>
          <cell r="L329">
            <v>150</v>
          </cell>
          <cell r="M329">
            <v>1615.1999999999998</v>
          </cell>
          <cell r="N329">
            <v>1615.1999999999998</v>
          </cell>
        </row>
        <row r="330">
          <cell r="A330" t="str">
            <v>232293</v>
          </cell>
          <cell r="B330">
            <v>2322</v>
          </cell>
          <cell r="C330" t="str">
            <v>Bent Thomadsen</v>
          </cell>
          <cell r="D330" t="str">
            <v>Hejmdalsvej 6</v>
          </cell>
          <cell r="E330">
            <v>93</v>
          </cell>
          <cell r="F330" t="str">
            <v>Grindsted</v>
          </cell>
          <cell r="G330" t="str">
            <v>Nej</v>
          </cell>
          <cell r="H330">
            <v>144</v>
          </cell>
          <cell r="I330">
            <v>288</v>
          </cell>
          <cell r="J330">
            <v>0</v>
          </cell>
          <cell r="K330">
            <v>950.4</v>
          </cell>
          <cell r="L330">
            <v>150</v>
          </cell>
          <cell r="M330">
            <v>1100.4</v>
          </cell>
          <cell r="N330">
            <v>1100.4</v>
          </cell>
        </row>
        <row r="331">
          <cell r="A331" t="str">
            <v>390414</v>
          </cell>
          <cell r="B331">
            <v>3904</v>
          </cell>
          <cell r="C331" t="str">
            <v>Hans H. Nielsen</v>
          </cell>
          <cell r="D331" t="str">
            <v>Fenrisvej 6, st. th.</v>
          </cell>
          <cell r="E331">
            <v>14</v>
          </cell>
          <cell r="F331" t="str">
            <v>Korskro</v>
          </cell>
          <cell r="G331" t="str">
            <v>Nej</v>
          </cell>
          <cell r="H331">
            <v>185</v>
          </cell>
          <cell r="I331">
            <v>370</v>
          </cell>
          <cell r="J331">
            <v>0</v>
          </cell>
          <cell r="K331">
            <v>1221</v>
          </cell>
          <cell r="L331">
            <v>150</v>
          </cell>
          <cell r="M331">
            <v>1371</v>
          </cell>
          <cell r="N331">
            <v>1371</v>
          </cell>
        </row>
        <row r="332">
          <cell r="A332" t="str">
            <v>390415</v>
          </cell>
          <cell r="B332">
            <v>3904</v>
          </cell>
          <cell r="C332" t="str">
            <v>Hans H. Nielsen</v>
          </cell>
          <cell r="D332" t="str">
            <v>Fenrisvej 6, st. th.</v>
          </cell>
          <cell r="E332">
            <v>15</v>
          </cell>
          <cell r="F332" t="str">
            <v>Vejlby</v>
          </cell>
          <cell r="G332" t="str">
            <v>Nej</v>
          </cell>
          <cell r="H332">
            <v>123</v>
          </cell>
          <cell r="I332">
            <v>246</v>
          </cell>
          <cell r="J332">
            <v>0</v>
          </cell>
          <cell r="K332">
            <v>811.8</v>
          </cell>
          <cell r="L332">
            <v>150</v>
          </cell>
          <cell r="M332">
            <v>961.8</v>
          </cell>
          <cell r="N332">
            <v>961.8</v>
          </cell>
        </row>
        <row r="333">
          <cell r="A333" t="str">
            <v>390417</v>
          </cell>
          <cell r="B333">
            <v>3904</v>
          </cell>
          <cell r="C333" t="str">
            <v>Hans H. Nielsen</v>
          </cell>
          <cell r="D333" t="str">
            <v>Fenrisvej 6, st. th.</v>
          </cell>
          <cell r="E333">
            <v>17</v>
          </cell>
          <cell r="F333" t="str">
            <v>Skovby</v>
          </cell>
          <cell r="G333" t="str">
            <v>Nej</v>
          </cell>
          <cell r="H333">
            <v>171</v>
          </cell>
          <cell r="I333">
            <v>342</v>
          </cell>
          <cell r="J333">
            <v>0</v>
          </cell>
          <cell r="K333">
            <v>1128.6</v>
          </cell>
          <cell r="L333">
            <v>150</v>
          </cell>
          <cell r="M333">
            <v>1278.6</v>
          </cell>
          <cell r="N333">
            <v>1278.6</v>
          </cell>
        </row>
        <row r="334">
          <cell r="A334" t="str">
            <v>390424</v>
          </cell>
          <cell r="B334">
            <v>3904</v>
          </cell>
          <cell r="C334" t="str">
            <v>Hans H. Nielsen</v>
          </cell>
          <cell r="D334" t="str">
            <v>Fenrisvej 6, st. th.</v>
          </cell>
          <cell r="E334">
            <v>24</v>
          </cell>
          <cell r="F334" t="str">
            <v>Ellling</v>
          </cell>
          <cell r="G334" t="str">
            <v>Nej</v>
          </cell>
          <cell r="H334">
            <v>62</v>
          </cell>
          <cell r="I334">
            <v>124</v>
          </cell>
          <cell r="J334">
            <v>0</v>
          </cell>
          <cell r="K334">
            <v>409.2</v>
          </cell>
          <cell r="L334">
            <v>150</v>
          </cell>
          <cell r="M334">
            <v>559.2</v>
          </cell>
          <cell r="N334">
            <v>559.2</v>
          </cell>
        </row>
        <row r="335">
          <cell r="A335" t="str">
            <v>390430</v>
          </cell>
          <cell r="B335">
            <v>3904</v>
          </cell>
          <cell r="C335" t="str">
            <v>Hans H. Nielsen</v>
          </cell>
          <cell r="D335" t="str">
            <v>Fenrisvej 6, st. th.</v>
          </cell>
          <cell r="E335">
            <v>30</v>
          </cell>
          <cell r="F335" t="str">
            <v>Fladbro</v>
          </cell>
          <cell r="G335" t="str">
            <v>Nej</v>
          </cell>
          <cell r="H335">
            <v>7</v>
          </cell>
          <cell r="I335">
            <v>14</v>
          </cell>
          <cell r="J335">
            <v>0</v>
          </cell>
          <cell r="K335">
            <v>100</v>
          </cell>
          <cell r="L335">
            <v>150</v>
          </cell>
          <cell r="M335">
            <v>250</v>
          </cell>
          <cell r="N335">
            <v>250</v>
          </cell>
        </row>
        <row r="336">
          <cell r="A336" t="str">
            <v>390433</v>
          </cell>
          <cell r="B336">
            <v>3904</v>
          </cell>
          <cell r="C336" t="str">
            <v>Hans H. Nielsen</v>
          </cell>
          <cell r="D336" t="str">
            <v>Fenrisvej 6, st. th.</v>
          </cell>
          <cell r="E336">
            <v>33</v>
          </cell>
          <cell r="F336" t="str">
            <v>Slangerup</v>
          </cell>
          <cell r="G336" t="str">
            <v>Ja</v>
          </cell>
          <cell r="H336">
            <v>331</v>
          </cell>
          <cell r="I336">
            <v>662</v>
          </cell>
          <cell r="J336">
            <v>400</v>
          </cell>
          <cell r="K336">
            <v>2184.6</v>
          </cell>
          <cell r="L336">
            <v>150</v>
          </cell>
          <cell r="M336">
            <v>2734.6</v>
          </cell>
          <cell r="N336">
            <v>2334.6</v>
          </cell>
        </row>
        <row r="337">
          <cell r="A337" t="str">
            <v>390437</v>
          </cell>
          <cell r="B337">
            <v>3904</v>
          </cell>
          <cell r="C337" t="str">
            <v>Hans H. Nielsen</v>
          </cell>
          <cell r="D337" t="str">
            <v>Fenrisvej 6, st. th.</v>
          </cell>
          <cell r="E337">
            <v>37</v>
          </cell>
          <cell r="F337" t="str">
            <v>Glumsø</v>
          </cell>
          <cell r="G337" t="str">
            <v>Ja</v>
          </cell>
          <cell r="H337">
            <v>273</v>
          </cell>
          <cell r="I337">
            <v>546</v>
          </cell>
          <cell r="J337">
            <v>400</v>
          </cell>
          <cell r="K337">
            <v>1801.8</v>
          </cell>
          <cell r="L337">
            <v>150</v>
          </cell>
          <cell r="M337">
            <v>2351.8</v>
          </cell>
          <cell r="N337">
            <v>1951.8</v>
          </cell>
        </row>
        <row r="338">
          <cell r="A338" t="str">
            <v>390444</v>
          </cell>
          <cell r="B338">
            <v>3904</v>
          </cell>
          <cell r="C338" t="str">
            <v>Hans H. Nielsen</v>
          </cell>
          <cell r="D338" t="str">
            <v>Fenrisvej 6, st. th.</v>
          </cell>
          <cell r="E338">
            <v>44</v>
          </cell>
          <cell r="F338" t="str">
            <v>København</v>
          </cell>
          <cell r="G338" t="str">
            <v>Ja</v>
          </cell>
          <cell r="H338">
            <v>334</v>
          </cell>
          <cell r="I338">
            <v>668</v>
          </cell>
          <cell r="J338">
            <v>400</v>
          </cell>
          <cell r="K338">
            <v>2204.4</v>
          </cell>
          <cell r="L338">
            <v>150</v>
          </cell>
          <cell r="M338">
            <v>2754.4</v>
          </cell>
          <cell r="N338">
            <v>2354.4</v>
          </cell>
        </row>
        <row r="339">
          <cell r="A339" t="str">
            <v>390452</v>
          </cell>
          <cell r="B339">
            <v>3904</v>
          </cell>
          <cell r="C339" t="str">
            <v>Hans H. Nielsen</v>
          </cell>
          <cell r="D339" t="str">
            <v>Fenrisvej 6, st. th.</v>
          </cell>
          <cell r="E339">
            <v>52</v>
          </cell>
          <cell r="F339" t="str">
            <v>Korsløkke</v>
          </cell>
          <cell r="G339" t="str">
            <v>Nej</v>
          </cell>
          <cell r="H339">
            <v>181</v>
          </cell>
          <cell r="I339">
            <v>362</v>
          </cell>
          <cell r="J339">
            <v>0</v>
          </cell>
          <cell r="K339">
            <v>1194.6</v>
          </cell>
          <cell r="L339">
            <v>150</v>
          </cell>
          <cell r="M339">
            <v>1344.6</v>
          </cell>
          <cell r="N339">
            <v>1344.6</v>
          </cell>
        </row>
        <row r="340">
          <cell r="A340" t="str">
            <v>390455</v>
          </cell>
          <cell r="B340">
            <v>3904</v>
          </cell>
          <cell r="C340" t="str">
            <v>Hans H. Nielsen</v>
          </cell>
          <cell r="D340" t="str">
            <v>Fenrisvej 6, st. th.</v>
          </cell>
          <cell r="E340">
            <v>55</v>
          </cell>
          <cell r="F340" t="str">
            <v>Bred</v>
          </cell>
          <cell r="G340" t="str">
            <v>Nej</v>
          </cell>
          <cell r="H340">
            <v>159</v>
          </cell>
          <cell r="I340">
            <v>318</v>
          </cell>
          <cell r="J340">
            <v>0</v>
          </cell>
          <cell r="K340">
            <v>1049.3999999999999</v>
          </cell>
          <cell r="L340">
            <v>150</v>
          </cell>
          <cell r="M340">
            <v>1199.3999999999999</v>
          </cell>
          <cell r="N340">
            <v>1199.3999999999999</v>
          </cell>
        </row>
        <row r="341">
          <cell r="A341" t="str">
            <v>390456</v>
          </cell>
          <cell r="B341">
            <v>3904</v>
          </cell>
          <cell r="C341" t="str">
            <v>Hans H. Nielsen</v>
          </cell>
          <cell r="D341" t="str">
            <v>Fenrisvej 6, st. th.</v>
          </cell>
          <cell r="E341">
            <v>56</v>
          </cell>
          <cell r="F341" t="str">
            <v>Fjelsted</v>
          </cell>
          <cell r="G341" t="str">
            <v>Nej</v>
          </cell>
          <cell r="H341">
            <v>150</v>
          </cell>
          <cell r="I341">
            <v>300</v>
          </cell>
          <cell r="J341">
            <v>0</v>
          </cell>
          <cell r="K341">
            <v>990</v>
          </cell>
          <cell r="L341">
            <v>150</v>
          </cell>
          <cell r="M341">
            <v>1140</v>
          </cell>
          <cell r="N341">
            <v>1140</v>
          </cell>
        </row>
        <row r="342">
          <cell r="A342" t="str">
            <v>390457</v>
          </cell>
          <cell r="B342">
            <v>3904</v>
          </cell>
          <cell r="C342" t="str">
            <v>Hans H. Nielsen</v>
          </cell>
          <cell r="D342" t="str">
            <v>Fenrisvej 6, st. th.</v>
          </cell>
          <cell r="E342">
            <v>57</v>
          </cell>
          <cell r="F342" t="str">
            <v>Munkebo</v>
          </cell>
          <cell r="G342" t="str">
            <v>Nej</v>
          </cell>
          <cell r="H342">
            <v>187</v>
          </cell>
          <cell r="I342">
            <v>374</v>
          </cell>
          <cell r="J342">
            <v>0</v>
          </cell>
          <cell r="K342">
            <v>1234.2</v>
          </cell>
          <cell r="L342">
            <v>150</v>
          </cell>
          <cell r="M342">
            <v>1384.2</v>
          </cell>
          <cell r="N342">
            <v>1384.2</v>
          </cell>
        </row>
        <row r="343">
          <cell r="A343" t="str">
            <v>390469</v>
          </cell>
          <cell r="B343">
            <v>3904</v>
          </cell>
          <cell r="C343" t="str">
            <v>Hans H. Nielsen</v>
          </cell>
          <cell r="D343" t="str">
            <v>Fenrisvej 6, st. th.</v>
          </cell>
          <cell r="E343">
            <v>69</v>
          </cell>
          <cell r="F343" t="str">
            <v>Brovst</v>
          </cell>
          <cell r="G343" t="str">
            <v>Nej</v>
          </cell>
          <cell r="H343">
            <v>104</v>
          </cell>
          <cell r="I343">
            <v>208</v>
          </cell>
          <cell r="J343">
            <v>0</v>
          </cell>
          <cell r="K343">
            <v>686.4</v>
          </cell>
          <cell r="L343">
            <v>150</v>
          </cell>
          <cell r="M343">
            <v>836.4</v>
          </cell>
          <cell r="N343">
            <v>836.4</v>
          </cell>
        </row>
        <row r="344">
          <cell r="A344" t="str">
            <v>390474</v>
          </cell>
          <cell r="B344">
            <v>3904</v>
          </cell>
          <cell r="C344" t="str">
            <v>Hans H. Nielsen</v>
          </cell>
          <cell r="D344" t="str">
            <v>Fenrisvej 6, st. th.</v>
          </cell>
          <cell r="E344">
            <v>74</v>
          </cell>
          <cell r="F344" t="str">
            <v>Holstebro</v>
          </cell>
          <cell r="G344" t="str">
            <v>Nej</v>
          </cell>
          <cell r="H344">
            <v>81</v>
          </cell>
          <cell r="I344">
            <v>162</v>
          </cell>
          <cell r="J344">
            <v>0</v>
          </cell>
          <cell r="K344">
            <v>534.6</v>
          </cell>
          <cell r="L344">
            <v>150</v>
          </cell>
          <cell r="M344">
            <v>684.6</v>
          </cell>
          <cell r="N344">
            <v>684.6</v>
          </cell>
        </row>
        <row r="345">
          <cell r="A345" t="str">
            <v>390481</v>
          </cell>
          <cell r="B345">
            <v>3904</v>
          </cell>
          <cell r="C345" t="str">
            <v>Hans H. Nielsen</v>
          </cell>
          <cell r="D345" t="str">
            <v>Fenrisvej 6, st. th.</v>
          </cell>
          <cell r="E345">
            <v>81</v>
          </cell>
          <cell r="F345" t="str">
            <v>Uhre</v>
          </cell>
          <cell r="G345" t="str">
            <v>Nej</v>
          </cell>
          <cell r="H345">
            <v>65</v>
          </cell>
          <cell r="I345">
            <v>130</v>
          </cell>
          <cell r="J345">
            <v>0</v>
          </cell>
          <cell r="K345">
            <v>429</v>
          </cell>
          <cell r="L345">
            <v>150</v>
          </cell>
          <cell r="M345">
            <v>579</v>
          </cell>
          <cell r="N345">
            <v>579</v>
          </cell>
        </row>
        <row r="346">
          <cell r="A346" t="str">
            <v>390482</v>
          </cell>
          <cell r="B346">
            <v>3904</v>
          </cell>
          <cell r="C346" t="str">
            <v>Hans H. Nielsen</v>
          </cell>
          <cell r="D346" t="str">
            <v>Fenrisvej 6, st. th.</v>
          </cell>
          <cell r="E346">
            <v>82</v>
          </cell>
          <cell r="F346" t="str">
            <v>Skærbæk</v>
          </cell>
          <cell r="G346" t="str">
            <v>Nej</v>
          </cell>
          <cell r="H346">
            <v>198</v>
          </cell>
          <cell r="I346">
            <v>396</v>
          </cell>
          <cell r="J346">
            <v>0</v>
          </cell>
          <cell r="K346">
            <v>1306.8</v>
          </cell>
          <cell r="L346">
            <v>150</v>
          </cell>
          <cell r="M346">
            <v>1456.8</v>
          </cell>
          <cell r="N346">
            <v>1456.8</v>
          </cell>
        </row>
        <row r="347">
          <cell r="A347" t="str">
            <v>390483</v>
          </cell>
          <cell r="B347">
            <v>3904</v>
          </cell>
          <cell r="C347" t="str">
            <v>Hans H. Nielsen</v>
          </cell>
          <cell r="D347" t="str">
            <v>Fenrisvej 6, st. th.</v>
          </cell>
          <cell r="E347">
            <v>83</v>
          </cell>
          <cell r="F347" t="str">
            <v>Holsted</v>
          </cell>
          <cell r="G347" t="str">
            <v>Nej</v>
          </cell>
          <cell r="H347">
            <v>167</v>
          </cell>
          <cell r="I347">
            <v>334</v>
          </cell>
          <cell r="J347">
            <v>0</v>
          </cell>
          <cell r="K347">
            <v>1102.2</v>
          </cell>
          <cell r="L347">
            <v>150</v>
          </cell>
          <cell r="M347">
            <v>1252.2</v>
          </cell>
          <cell r="N347">
            <v>1252.2</v>
          </cell>
        </row>
        <row r="348">
          <cell r="A348" t="str">
            <v>390487</v>
          </cell>
          <cell r="B348">
            <v>3904</v>
          </cell>
          <cell r="C348" t="str">
            <v>Hans H. Nielsen</v>
          </cell>
          <cell r="D348" t="str">
            <v>Fenrisvej 6, st. th.</v>
          </cell>
          <cell r="E348">
            <v>87</v>
          </cell>
          <cell r="F348" t="str">
            <v>Vojens</v>
          </cell>
          <cell r="G348" t="str">
            <v>Nej</v>
          </cell>
          <cell r="H348">
            <v>170</v>
          </cell>
          <cell r="I348">
            <v>340</v>
          </cell>
          <cell r="J348">
            <v>0</v>
          </cell>
          <cell r="K348">
            <v>1122</v>
          </cell>
          <cell r="L348">
            <v>150</v>
          </cell>
          <cell r="M348">
            <v>1272</v>
          </cell>
          <cell r="N348">
            <v>1272</v>
          </cell>
        </row>
        <row r="349">
          <cell r="A349" t="str">
            <v>390491</v>
          </cell>
          <cell r="B349">
            <v>3904</v>
          </cell>
          <cell r="C349" t="str">
            <v>Hans H. Nielsen</v>
          </cell>
          <cell r="D349" t="str">
            <v>Fenrisvej 6, st. th.</v>
          </cell>
          <cell r="E349">
            <v>91</v>
          </cell>
          <cell r="F349" t="str">
            <v>Outrup</v>
          </cell>
          <cell r="G349" t="str">
            <v>Nej</v>
          </cell>
          <cell r="H349">
            <v>213</v>
          </cell>
          <cell r="I349">
            <v>426</v>
          </cell>
          <cell r="J349">
            <v>0</v>
          </cell>
          <cell r="K349">
            <v>1405.8</v>
          </cell>
          <cell r="L349">
            <v>150</v>
          </cell>
          <cell r="M349">
            <v>1555.8</v>
          </cell>
          <cell r="N349">
            <v>1555.8</v>
          </cell>
        </row>
        <row r="350">
          <cell r="A350" t="str">
            <v>390493</v>
          </cell>
          <cell r="B350">
            <v>3904</v>
          </cell>
          <cell r="C350" t="str">
            <v>Hans H. Nielsen</v>
          </cell>
          <cell r="D350" t="str">
            <v>Fenrisvej 6, st. th.</v>
          </cell>
          <cell r="E350">
            <v>93</v>
          </cell>
          <cell r="F350" t="str">
            <v>Grindsted</v>
          </cell>
          <cell r="G350" t="str">
            <v>Nej</v>
          </cell>
          <cell r="H350">
            <v>135</v>
          </cell>
          <cell r="I350">
            <v>270</v>
          </cell>
          <cell r="J350">
            <v>0</v>
          </cell>
          <cell r="K350">
            <v>891</v>
          </cell>
          <cell r="L350">
            <v>150</v>
          </cell>
          <cell r="M350">
            <v>1041</v>
          </cell>
          <cell r="N350">
            <v>1041</v>
          </cell>
        </row>
        <row r="351">
          <cell r="A351" t="str">
            <v>390514</v>
          </cell>
          <cell r="B351">
            <v>3905</v>
          </cell>
          <cell r="C351" t="str">
            <v>Frede Christoffersen</v>
          </cell>
          <cell r="D351" t="str">
            <v>Abildrovej 27</v>
          </cell>
          <cell r="E351">
            <v>14</v>
          </cell>
          <cell r="F351" t="str">
            <v>Korskro</v>
          </cell>
          <cell r="G351" t="str">
            <v>Nej</v>
          </cell>
          <cell r="H351">
            <v>103</v>
          </cell>
          <cell r="I351">
            <v>206</v>
          </cell>
          <cell r="J351">
            <v>0</v>
          </cell>
          <cell r="K351">
            <v>679.8</v>
          </cell>
          <cell r="L351">
            <v>150</v>
          </cell>
          <cell r="M351">
            <v>829.8</v>
          </cell>
          <cell r="N351">
            <v>829.8</v>
          </cell>
        </row>
        <row r="352">
          <cell r="A352" t="str">
            <v>390515</v>
          </cell>
          <cell r="B352">
            <v>3905</v>
          </cell>
          <cell r="C352" t="str">
            <v>Frede Christoffersen</v>
          </cell>
          <cell r="D352" t="str">
            <v>Abildrovej 27</v>
          </cell>
          <cell r="E352">
            <v>15</v>
          </cell>
          <cell r="F352" t="str">
            <v>Vejlby</v>
          </cell>
          <cell r="G352" t="str">
            <v>Nej</v>
          </cell>
          <cell r="H352">
            <v>37</v>
          </cell>
          <cell r="I352">
            <v>74</v>
          </cell>
          <cell r="J352">
            <v>0</v>
          </cell>
          <cell r="K352">
            <v>244.2</v>
          </cell>
          <cell r="L352">
            <v>150</v>
          </cell>
          <cell r="M352">
            <v>394.2</v>
          </cell>
          <cell r="N352">
            <v>394.2</v>
          </cell>
        </row>
        <row r="353">
          <cell r="A353" t="str">
            <v>390517</v>
          </cell>
          <cell r="B353">
            <v>3905</v>
          </cell>
          <cell r="C353" t="str">
            <v>Frede Christoffersen</v>
          </cell>
          <cell r="D353" t="str">
            <v>Abildrovej 27</v>
          </cell>
          <cell r="E353">
            <v>17</v>
          </cell>
          <cell r="F353" t="str">
            <v>Skovby</v>
          </cell>
          <cell r="G353" t="str">
            <v>Nej</v>
          </cell>
          <cell r="H353">
            <v>89</v>
          </cell>
          <cell r="I353">
            <v>178</v>
          </cell>
          <cell r="J353">
            <v>0</v>
          </cell>
          <cell r="K353">
            <v>587.4</v>
          </cell>
          <cell r="L353">
            <v>150</v>
          </cell>
          <cell r="M353">
            <v>737.4</v>
          </cell>
          <cell r="N353">
            <v>737.4</v>
          </cell>
        </row>
        <row r="354">
          <cell r="A354" t="str">
            <v>390524</v>
          </cell>
          <cell r="B354">
            <v>3905</v>
          </cell>
          <cell r="C354" t="str">
            <v>Frede Christoffersen</v>
          </cell>
          <cell r="D354" t="str">
            <v>Abildrovej 27</v>
          </cell>
          <cell r="E354">
            <v>24</v>
          </cell>
          <cell r="F354" t="str">
            <v>Ellling</v>
          </cell>
          <cell r="G354" t="str">
            <v>Nej</v>
          </cell>
          <cell r="H354">
            <v>114</v>
          </cell>
          <cell r="I354">
            <v>228</v>
          </cell>
          <cell r="J354">
            <v>0</v>
          </cell>
          <cell r="K354">
            <v>752.4</v>
          </cell>
          <cell r="L354">
            <v>150</v>
          </cell>
          <cell r="M354">
            <v>902.4</v>
          </cell>
          <cell r="N354">
            <v>902.4</v>
          </cell>
        </row>
        <row r="355">
          <cell r="A355" t="str">
            <v>390530</v>
          </cell>
          <cell r="B355">
            <v>3905</v>
          </cell>
          <cell r="C355" t="str">
            <v>Frede Christoffersen</v>
          </cell>
          <cell r="D355" t="str">
            <v>Abildrovej 27</v>
          </cell>
          <cell r="E355">
            <v>30</v>
          </cell>
          <cell r="F355" t="str">
            <v>Fladbro</v>
          </cell>
          <cell r="G355" t="str">
            <v>Nej</v>
          </cell>
          <cell r="H355">
            <v>147</v>
          </cell>
          <cell r="I355">
            <v>294</v>
          </cell>
          <cell r="J355">
            <v>0</v>
          </cell>
          <cell r="K355">
            <v>970.1999999999999</v>
          </cell>
          <cell r="L355">
            <v>150</v>
          </cell>
          <cell r="M355">
            <v>1120.1999999999998</v>
          </cell>
          <cell r="N355">
            <v>1120.1999999999998</v>
          </cell>
        </row>
        <row r="356">
          <cell r="A356" t="str">
            <v>390533</v>
          </cell>
          <cell r="B356">
            <v>3905</v>
          </cell>
          <cell r="C356" t="str">
            <v>Frede Christoffersen</v>
          </cell>
          <cell r="D356" t="str">
            <v>Abildrovej 27</v>
          </cell>
          <cell r="E356">
            <v>33</v>
          </cell>
          <cell r="F356" t="str">
            <v>Slangerup</v>
          </cell>
          <cell r="G356" t="str">
            <v>Ja</v>
          </cell>
          <cell r="H356">
            <v>195</v>
          </cell>
          <cell r="I356">
            <v>390</v>
          </cell>
          <cell r="J356">
            <v>400</v>
          </cell>
          <cell r="K356">
            <v>1287</v>
          </cell>
          <cell r="L356">
            <v>150</v>
          </cell>
          <cell r="M356">
            <v>1837</v>
          </cell>
          <cell r="N356">
            <v>1437</v>
          </cell>
        </row>
        <row r="357">
          <cell r="A357" t="str">
            <v>390537</v>
          </cell>
          <cell r="B357">
            <v>3905</v>
          </cell>
          <cell r="C357" t="str">
            <v>Frede Christoffersen</v>
          </cell>
          <cell r="D357" t="str">
            <v>Abildrovej 27</v>
          </cell>
          <cell r="E357">
            <v>37</v>
          </cell>
          <cell r="F357" t="str">
            <v>Glumsø</v>
          </cell>
          <cell r="G357" t="str">
            <v>Ja</v>
          </cell>
          <cell r="H357">
            <v>136</v>
          </cell>
          <cell r="I357">
            <v>272</v>
          </cell>
          <cell r="J357">
            <v>400</v>
          </cell>
          <cell r="K357">
            <v>897.5999999999999</v>
          </cell>
          <cell r="L357">
            <v>150</v>
          </cell>
          <cell r="M357">
            <v>1447.6</v>
          </cell>
          <cell r="N357">
            <v>1047.6</v>
          </cell>
        </row>
        <row r="358">
          <cell r="A358" t="str">
            <v>390544</v>
          </cell>
          <cell r="B358">
            <v>3905</v>
          </cell>
          <cell r="C358" t="str">
            <v>Frede Christoffersen</v>
          </cell>
          <cell r="D358" t="str">
            <v>Abildrovej 27</v>
          </cell>
          <cell r="E358">
            <v>44</v>
          </cell>
          <cell r="F358" t="str">
            <v>København</v>
          </cell>
          <cell r="G358" t="str">
            <v>Ja</v>
          </cell>
          <cell r="H358">
            <v>197</v>
          </cell>
          <cell r="I358">
            <v>394</v>
          </cell>
          <cell r="J358">
            <v>400</v>
          </cell>
          <cell r="K358">
            <v>1300.1999999999998</v>
          </cell>
          <cell r="L358">
            <v>150</v>
          </cell>
          <cell r="M358">
            <v>1850.1999999999998</v>
          </cell>
          <cell r="N358">
            <v>1450.1999999999998</v>
          </cell>
        </row>
        <row r="359">
          <cell r="A359" t="str">
            <v>390552</v>
          </cell>
          <cell r="B359">
            <v>3905</v>
          </cell>
          <cell r="C359" t="str">
            <v>Frede Christoffersen</v>
          </cell>
          <cell r="D359" t="str">
            <v>Abildrovej 27</v>
          </cell>
          <cell r="E359">
            <v>52</v>
          </cell>
          <cell r="F359" t="str">
            <v>Korsløkke</v>
          </cell>
          <cell r="G359" t="str">
            <v>Nej</v>
          </cell>
          <cell r="H359">
            <v>32</v>
          </cell>
          <cell r="I359">
            <v>64</v>
          </cell>
          <cell r="J359">
            <v>0</v>
          </cell>
          <cell r="K359">
            <v>211.2</v>
          </cell>
          <cell r="L359">
            <v>150</v>
          </cell>
          <cell r="M359">
            <v>361.2</v>
          </cell>
          <cell r="N359">
            <v>361.2</v>
          </cell>
        </row>
        <row r="360">
          <cell r="A360" t="str">
            <v>390555</v>
          </cell>
          <cell r="B360">
            <v>3905</v>
          </cell>
          <cell r="C360" t="str">
            <v>Frede Christoffersen</v>
          </cell>
          <cell r="D360" t="str">
            <v>Abildrovej 27</v>
          </cell>
          <cell r="E360">
            <v>55</v>
          </cell>
          <cell r="F360" t="str">
            <v>Bred</v>
          </cell>
          <cell r="G360" t="str">
            <v>Nej</v>
          </cell>
          <cell r="H360">
            <v>20</v>
          </cell>
          <cell r="I360">
            <v>40</v>
          </cell>
          <cell r="J360">
            <v>0</v>
          </cell>
          <cell r="K360">
            <v>132</v>
          </cell>
          <cell r="L360">
            <v>150</v>
          </cell>
          <cell r="M360">
            <v>282</v>
          </cell>
          <cell r="N360">
            <v>282</v>
          </cell>
        </row>
        <row r="361">
          <cell r="A361" t="str">
            <v>390556</v>
          </cell>
          <cell r="B361">
            <v>3905</v>
          </cell>
          <cell r="C361" t="str">
            <v>Frede Christoffersen</v>
          </cell>
          <cell r="D361" t="str">
            <v>Abildrovej 27</v>
          </cell>
          <cell r="E361">
            <v>56</v>
          </cell>
          <cell r="F361" t="str">
            <v>Fjelsted</v>
          </cell>
          <cell r="G361" t="str">
            <v>Nej</v>
          </cell>
          <cell r="H361">
            <v>13</v>
          </cell>
          <cell r="I361">
            <v>26</v>
          </cell>
          <cell r="J361">
            <v>0</v>
          </cell>
          <cell r="K361">
            <v>100</v>
          </cell>
          <cell r="L361">
            <v>150</v>
          </cell>
          <cell r="M361">
            <v>250</v>
          </cell>
          <cell r="N361">
            <v>250</v>
          </cell>
        </row>
        <row r="362">
          <cell r="A362" t="str">
            <v>390557</v>
          </cell>
          <cell r="B362">
            <v>3905</v>
          </cell>
          <cell r="C362" t="str">
            <v>Frede Christoffersen</v>
          </cell>
          <cell r="D362" t="str">
            <v>Abildrovej 27</v>
          </cell>
          <cell r="E362">
            <v>57</v>
          </cell>
          <cell r="F362" t="str">
            <v>Munkebo</v>
          </cell>
          <cell r="G362" t="str">
            <v>Nej</v>
          </cell>
          <cell r="H362">
            <v>39</v>
          </cell>
          <cell r="I362">
            <v>78</v>
          </cell>
          <cell r="J362">
            <v>0</v>
          </cell>
          <cell r="K362">
            <v>257.4</v>
          </cell>
          <cell r="L362">
            <v>150</v>
          </cell>
          <cell r="M362">
            <v>407.4</v>
          </cell>
          <cell r="N362">
            <v>407.4</v>
          </cell>
        </row>
        <row r="363">
          <cell r="A363" t="str">
            <v>390569</v>
          </cell>
          <cell r="B363">
            <v>3905</v>
          </cell>
          <cell r="C363" t="str">
            <v>Frede Christoffersen</v>
          </cell>
          <cell r="D363" t="str">
            <v>Abildrovej 27</v>
          </cell>
          <cell r="E363">
            <v>69</v>
          </cell>
          <cell r="F363" t="str">
            <v>Brovst</v>
          </cell>
          <cell r="G363" t="str">
            <v>Nej</v>
          </cell>
          <cell r="H363">
            <v>262</v>
          </cell>
          <cell r="I363">
            <v>524</v>
          </cell>
          <cell r="J363">
            <v>0</v>
          </cell>
          <cell r="K363">
            <v>1729.1999999999998</v>
          </cell>
          <cell r="L363">
            <v>150</v>
          </cell>
          <cell r="M363">
            <v>1879.1999999999998</v>
          </cell>
          <cell r="N363">
            <v>1879.1999999999998</v>
          </cell>
        </row>
        <row r="364">
          <cell r="A364" t="str">
            <v>390574</v>
          </cell>
          <cell r="B364">
            <v>3905</v>
          </cell>
          <cell r="C364" t="str">
            <v>Frede Christoffersen</v>
          </cell>
          <cell r="D364" t="str">
            <v>Abildrovej 27</v>
          </cell>
          <cell r="E364">
            <v>74</v>
          </cell>
          <cell r="F364" t="str">
            <v>Holstebro</v>
          </cell>
          <cell r="G364" t="str">
            <v>Nej</v>
          </cell>
          <cell r="H364">
            <v>154</v>
          </cell>
          <cell r="I364">
            <v>308</v>
          </cell>
          <cell r="J364">
            <v>0</v>
          </cell>
          <cell r="K364">
            <v>1016.4</v>
          </cell>
          <cell r="L364">
            <v>150</v>
          </cell>
          <cell r="M364">
            <v>1166.4</v>
          </cell>
          <cell r="N364">
            <v>1166.4</v>
          </cell>
        </row>
        <row r="365">
          <cell r="A365" t="str">
            <v>390581</v>
          </cell>
          <cell r="B365">
            <v>3905</v>
          </cell>
          <cell r="C365" t="str">
            <v>Frede Christoffersen</v>
          </cell>
          <cell r="D365" t="str">
            <v>Abildrovej 27</v>
          </cell>
          <cell r="E365">
            <v>81</v>
          </cell>
          <cell r="F365" t="str">
            <v>Uhre</v>
          </cell>
          <cell r="G365" t="str">
            <v>Nej</v>
          </cell>
          <cell r="H365">
            <v>135</v>
          </cell>
          <cell r="I365">
            <v>270</v>
          </cell>
          <cell r="J365">
            <v>0</v>
          </cell>
          <cell r="K365">
            <v>891</v>
          </cell>
          <cell r="L365">
            <v>150</v>
          </cell>
          <cell r="M365">
            <v>1041</v>
          </cell>
          <cell r="N365">
            <v>1041</v>
          </cell>
        </row>
        <row r="366">
          <cell r="A366" t="str">
            <v>390582</v>
          </cell>
          <cell r="B366">
            <v>3905</v>
          </cell>
          <cell r="C366" t="str">
            <v>Frede Christoffersen</v>
          </cell>
          <cell r="D366" t="str">
            <v>Abildrovej 27</v>
          </cell>
          <cell r="E366">
            <v>82</v>
          </cell>
          <cell r="F366" t="str">
            <v>Skærbæk</v>
          </cell>
          <cell r="G366" t="str">
            <v>Nej</v>
          </cell>
          <cell r="H366">
            <v>117</v>
          </cell>
          <cell r="I366">
            <v>234</v>
          </cell>
          <cell r="J366">
            <v>0</v>
          </cell>
          <cell r="K366">
            <v>772.1999999999999</v>
          </cell>
          <cell r="L366">
            <v>150</v>
          </cell>
          <cell r="M366">
            <v>922.1999999999999</v>
          </cell>
          <cell r="N366">
            <v>922.1999999999999</v>
          </cell>
        </row>
        <row r="367">
          <cell r="A367" t="str">
            <v>390583</v>
          </cell>
          <cell r="B367">
            <v>3905</v>
          </cell>
          <cell r="C367" t="str">
            <v>Frede Christoffersen</v>
          </cell>
          <cell r="D367" t="str">
            <v>Abildrovej 27</v>
          </cell>
          <cell r="E367">
            <v>83</v>
          </cell>
          <cell r="F367" t="str">
            <v>Holsted</v>
          </cell>
          <cell r="G367" t="str">
            <v>Nej</v>
          </cell>
          <cell r="H367">
            <v>85</v>
          </cell>
          <cell r="I367">
            <v>170</v>
          </cell>
          <cell r="J367">
            <v>0</v>
          </cell>
          <cell r="K367">
            <v>561</v>
          </cell>
          <cell r="L367">
            <v>150</v>
          </cell>
          <cell r="M367">
            <v>711</v>
          </cell>
          <cell r="N367">
            <v>711</v>
          </cell>
        </row>
        <row r="368">
          <cell r="A368" t="str">
            <v>390587</v>
          </cell>
          <cell r="B368">
            <v>3905</v>
          </cell>
          <cell r="C368" t="str">
            <v>Frede Christoffersen</v>
          </cell>
          <cell r="D368" t="str">
            <v>Abildrovej 27</v>
          </cell>
          <cell r="E368">
            <v>87</v>
          </cell>
          <cell r="F368" t="str">
            <v>Vojens</v>
          </cell>
          <cell r="G368" t="str">
            <v>Nej</v>
          </cell>
          <cell r="H368">
            <v>88</v>
          </cell>
          <cell r="I368">
            <v>176</v>
          </cell>
          <cell r="J368">
            <v>0</v>
          </cell>
          <cell r="K368">
            <v>580.8</v>
          </cell>
          <cell r="L368">
            <v>150</v>
          </cell>
          <cell r="M368">
            <v>730.8</v>
          </cell>
          <cell r="N368">
            <v>730.8</v>
          </cell>
        </row>
        <row r="369">
          <cell r="A369" t="str">
            <v>390591</v>
          </cell>
          <cell r="B369">
            <v>3905</v>
          </cell>
          <cell r="C369" t="str">
            <v>Frede Christoffersen</v>
          </cell>
          <cell r="D369" t="str">
            <v>Abildrovej 27</v>
          </cell>
          <cell r="E369">
            <v>91</v>
          </cell>
          <cell r="F369" t="str">
            <v>Outrup</v>
          </cell>
          <cell r="G369" t="str">
            <v>Nej</v>
          </cell>
          <cell r="H369">
            <v>132</v>
          </cell>
          <cell r="I369">
            <v>264</v>
          </cell>
          <cell r="J369">
            <v>0</v>
          </cell>
          <cell r="K369">
            <v>871.1999999999999</v>
          </cell>
          <cell r="L369">
            <v>150</v>
          </cell>
          <cell r="M369">
            <v>1021.1999999999999</v>
          </cell>
          <cell r="N369">
            <v>1021.1999999999999</v>
          </cell>
        </row>
        <row r="370">
          <cell r="A370" t="str">
            <v>390593</v>
          </cell>
          <cell r="B370">
            <v>3905</v>
          </cell>
          <cell r="C370" t="str">
            <v>Frede Christoffersen</v>
          </cell>
          <cell r="D370" t="str">
            <v>Abildrovej 27</v>
          </cell>
          <cell r="E370">
            <v>93</v>
          </cell>
          <cell r="F370" t="str">
            <v>Grindsted</v>
          </cell>
          <cell r="G370" t="str">
            <v>Nej</v>
          </cell>
          <cell r="H370">
            <v>95</v>
          </cell>
          <cell r="I370">
            <v>190</v>
          </cell>
          <cell r="J370">
            <v>0</v>
          </cell>
          <cell r="K370">
            <v>627</v>
          </cell>
          <cell r="L370">
            <v>150</v>
          </cell>
          <cell r="M370">
            <v>777</v>
          </cell>
          <cell r="N370">
            <v>777</v>
          </cell>
        </row>
        <row r="371">
          <cell r="A371" t="str">
            <v>413814</v>
          </cell>
          <cell r="B371">
            <v>4138</v>
          </cell>
          <cell r="C371" t="str">
            <v>Carsten Hansen</v>
          </cell>
          <cell r="D371" t="str">
            <v>Rughøjvej 22</v>
          </cell>
          <cell r="E371">
            <v>14</v>
          </cell>
          <cell r="F371" t="str">
            <v>Korskro</v>
          </cell>
          <cell r="G371" t="str">
            <v>Nej</v>
          </cell>
          <cell r="H371">
            <v>121</v>
          </cell>
          <cell r="I371">
            <v>242</v>
          </cell>
          <cell r="J371">
            <v>0</v>
          </cell>
          <cell r="K371">
            <v>798.5999999999999</v>
          </cell>
          <cell r="L371">
            <v>150</v>
          </cell>
          <cell r="M371">
            <v>948.5999999999999</v>
          </cell>
          <cell r="N371">
            <v>948.5999999999999</v>
          </cell>
        </row>
        <row r="372">
          <cell r="A372" t="str">
            <v>413815</v>
          </cell>
          <cell r="B372">
            <v>4138</v>
          </cell>
          <cell r="C372" t="str">
            <v>Carsten Hansen</v>
          </cell>
          <cell r="D372" t="str">
            <v>Rughøjvej 22</v>
          </cell>
          <cell r="E372">
            <v>15</v>
          </cell>
          <cell r="F372" t="str">
            <v>Vejlby</v>
          </cell>
          <cell r="G372" t="str">
            <v>Nej</v>
          </cell>
          <cell r="H372">
            <v>57</v>
          </cell>
          <cell r="I372">
            <v>114</v>
          </cell>
          <cell r="J372">
            <v>0</v>
          </cell>
          <cell r="K372">
            <v>376.2</v>
          </cell>
          <cell r="L372">
            <v>150</v>
          </cell>
          <cell r="M372">
            <v>526.2</v>
          </cell>
          <cell r="N372">
            <v>526.2</v>
          </cell>
        </row>
        <row r="373">
          <cell r="A373" t="str">
            <v>413817</v>
          </cell>
          <cell r="B373">
            <v>4138</v>
          </cell>
          <cell r="C373" t="str">
            <v>Carsten Hansen</v>
          </cell>
          <cell r="D373" t="str">
            <v>Rughøjvej 22</v>
          </cell>
          <cell r="E373">
            <v>17</v>
          </cell>
          <cell r="F373" t="str">
            <v>Skovby</v>
          </cell>
          <cell r="G373" t="str">
            <v>Nej</v>
          </cell>
          <cell r="H373">
            <v>107</v>
          </cell>
          <cell r="I373">
            <v>214</v>
          </cell>
          <cell r="J373">
            <v>0</v>
          </cell>
          <cell r="K373">
            <v>706.1999999999999</v>
          </cell>
          <cell r="L373">
            <v>150</v>
          </cell>
          <cell r="M373">
            <v>856.1999999999999</v>
          </cell>
          <cell r="N373">
            <v>856.1999999999999</v>
          </cell>
        </row>
        <row r="374">
          <cell r="A374" t="str">
            <v>413824</v>
          </cell>
          <cell r="B374">
            <v>4138</v>
          </cell>
          <cell r="C374" t="str">
            <v>Carsten Hansen</v>
          </cell>
          <cell r="D374" t="str">
            <v>Rughøjvej 22</v>
          </cell>
          <cell r="E374">
            <v>24</v>
          </cell>
          <cell r="F374" t="str">
            <v>Ellling</v>
          </cell>
          <cell r="G374" t="str">
            <v>Nej</v>
          </cell>
          <cell r="H374">
            <v>132</v>
          </cell>
          <cell r="I374">
            <v>264</v>
          </cell>
          <cell r="J374">
            <v>0</v>
          </cell>
          <cell r="K374">
            <v>871.1999999999999</v>
          </cell>
          <cell r="L374">
            <v>150</v>
          </cell>
          <cell r="M374">
            <v>1021.1999999999999</v>
          </cell>
          <cell r="N374">
            <v>1021.1999999999999</v>
          </cell>
        </row>
        <row r="375">
          <cell r="A375" t="str">
            <v>413830</v>
          </cell>
          <cell r="B375">
            <v>4138</v>
          </cell>
          <cell r="C375" t="str">
            <v>Carsten Hansen</v>
          </cell>
          <cell r="D375" t="str">
            <v>Rughøjvej 22</v>
          </cell>
          <cell r="E375">
            <v>30</v>
          </cell>
          <cell r="F375" t="str">
            <v>Fladbro</v>
          </cell>
          <cell r="G375" t="str">
            <v>Nej</v>
          </cell>
          <cell r="H375">
            <v>161</v>
          </cell>
          <cell r="I375">
            <v>322</v>
          </cell>
          <cell r="J375">
            <v>0</v>
          </cell>
          <cell r="K375">
            <v>1062.6</v>
          </cell>
          <cell r="L375">
            <v>150</v>
          </cell>
          <cell r="M375">
            <v>1212.6</v>
          </cell>
          <cell r="N375">
            <v>1212.6</v>
          </cell>
        </row>
        <row r="376">
          <cell r="A376" t="str">
            <v>413833</v>
          </cell>
          <cell r="B376">
            <v>4138</v>
          </cell>
          <cell r="C376" t="str">
            <v>Carsten Hansen</v>
          </cell>
          <cell r="D376" t="str">
            <v>Rughøjvej 22</v>
          </cell>
          <cell r="E376">
            <v>33</v>
          </cell>
          <cell r="F376" t="str">
            <v>Slangerup</v>
          </cell>
          <cell r="G376" t="str">
            <v>Ja</v>
          </cell>
          <cell r="H376">
            <v>163</v>
          </cell>
          <cell r="I376">
            <v>326</v>
          </cell>
          <cell r="J376">
            <v>400</v>
          </cell>
          <cell r="K376">
            <v>1075.8</v>
          </cell>
          <cell r="L376">
            <v>150</v>
          </cell>
          <cell r="M376">
            <v>1625.8</v>
          </cell>
          <cell r="N376">
            <v>1225.8</v>
          </cell>
        </row>
        <row r="377">
          <cell r="A377" t="str">
            <v>413837</v>
          </cell>
          <cell r="B377">
            <v>4138</v>
          </cell>
          <cell r="C377" t="str">
            <v>Carsten Hansen</v>
          </cell>
          <cell r="D377" t="str">
            <v>Rughøjvej 22</v>
          </cell>
          <cell r="E377">
            <v>37</v>
          </cell>
          <cell r="F377" t="str">
            <v>Glumsø</v>
          </cell>
          <cell r="G377" t="str">
            <v>Ja</v>
          </cell>
          <cell r="H377">
            <v>105</v>
          </cell>
          <cell r="I377">
            <v>210</v>
          </cell>
          <cell r="J377">
            <v>400</v>
          </cell>
          <cell r="K377">
            <v>693</v>
          </cell>
          <cell r="L377">
            <v>150</v>
          </cell>
          <cell r="M377">
            <v>1243</v>
          </cell>
          <cell r="N377">
            <v>843</v>
          </cell>
        </row>
        <row r="378">
          <cell r="A378" t="str">
            <v>413844</v>
          </cell>
          <cell r="B378">
            <v>4138</v>
          </cell>
          <cell r="C378" t="str">
            <v>Carsten Hansen</v>
          </cell>
          <cell r="D378" t="str">
            <v>Rughøjvej 22</v>
          </cell>
          <cell r="E378">
            <v>44</v>
          </cell>
          <cell r="F378" t="str">
            <v>København</v>
          </cell>
          <cell r="G378" t="str">
            <v>Ja</v>
          </cell>
          <cell r="H378">
            <v>166</v>
          </cell>
          <cell r="I378">
            <v>332</v>
          </cell>
          <cell r="J378">
            <v>400</v>
          </cell>
          <cell r="K378">
            <v>1095.6</v>
          </cell>
          <cell r="L378">
            <v>150</v>
          </cell>
          <cell r="M378">
            <v>1645.6</v>
          </cell>
          <cell r="N378">
            <v>1245.6</v>
          </cell>
        </row>
        <row r="379">
          <cell r="A379" t="str">
            <v>413852</v>
          </cell>
          <cell r="B379">
            <v>4138</v>
          </cell>
          <cell r="C379" t="str">
            <v>Carsten Hansen</v>
          </cell>
          <cell r="D379" t="str">
            <v>Rughøjvej 22</v>
          </cell>
          <cell r="E379">
            <v>52</v>
          </cell>
          <cell r="F379" t="str">
            <v>Korsløkke</v>
          </cell>
          <cell r="G379" t="str">
            <v>Nej</v>
          </cell>
          <cell r="H379">
            <v>13</v>
          </cell>
          <cell r="I379">
            <v>26</v>
          </cell>
          <cell r="J379">
            <v>0</v>
          </cell>
          <cell r="K379">
            <v>100</v>
          </cell>
          <cell r="L379">
            <v>150</v>
          </cell>
          <cell r="M379">
            <v>250</v>
          </cell>
          <cell r="N379">
            <v>250</v>
          </cell>
        </row>
        <row r="380">
          <cell r="A380" t="str">
            <v>413855</v>
          </cell>
          <cell r="B380">
            <v>4138</v>
          </cell>
          <cell r="C380" t="str">
            <v>Carsten Hansen</v>
          </cell>
          <cell r="D380" t="str">
            <v>Rughøjvej 22</v>
          </cell>
          <cell r="E380">
            <v>55</v>
          </cell>
          <cell r="F380" t="str">
            <v>Bred</v>
          </cell>
          <cell r="G380" t="str">
            <v>Nej</v>
          </cell>
          <cell r="H380">
            <v>18</v>
          </cell>
          <cell r="I380">
            <v>36</v>
          </cell>
          <cell r="J380">
            <v>0</v>
          </cell>
          <cell r="K380">
            <v>118.8</v>
          </cell>
          <cell r="L380">
            <v>150</v>
          </cell>
          <cell r="M380">
            <v>268.8</v>
          </cell>
          <cell r="N380">
            <v>268.8</v>
          </cell>
        </row>
        <row r="381">
          <cell r="A381" t="str">
            <v>413856</v>
          </cell>
          <cell r="B381">
            <v>4138</v>
          </cell>
          <cell r="C381" t="str">
            <v>Carsten Hansen</v>
          </cell>
          <cell r="D381" t="str">
            <v>Rughøjvej 22</v>
          </cell>
          <cell r="E381">
            <v>56</v>
          </cell>
          <cell r="F381" t="str">
            <v>Fjelsted</v>
          </cell>
          <cell r="G381" t="str">
            <v>Nej</v>
          </cell>
          <cell r="H381">
            <v>24</v>
          </cell>
          <cell r="I381">
            <v>48</v>
          </cell>
          <cell r="J381">
            <v>0</v>
          </cell>
          <cell r="K381">
            <v>158.39999999999998</v>
          </cell>
          <cell r="L381">
            <v>150</v>
          </cell>
          <cell r="M381">
            <v>308.4</v>
          </cell>
          <cell r="N381">
            <v>308.4</v>
          </cell>
        </row>
        <row r="382">
          <cell r="A382" t="str">
            <v>413857</v>
          </cell>
          <cell r="B382">
            <v>4138</v>
          </cell>
          <cell r="C382" t="str">
            <v>Carsten Hansen</v>
          </cell>
          <cell r="D382" t="str">
            <v>Rughøjvej 22</v>
          </cell>
          <cell r="E382">
            <v>57</v>
          </cell>
          <cell r="F382" t="str">
            <v>Munkebo</v>
          </cell>
          <cell r="G382" t="str">
            <v>Nej</v>
          </cell>
          <cell r="H382">
            <v>22</v>
          </cell>
          <cell r="I382">
            <v>44</v>
          </cell>
          <cell r="J382">
            <v>0</v>
          </cell>
          <cell r="K382">
            <v>145.2</v>
          </cell>
          <cell r="L382">
            <v>150</v>
          </cell>
          <cell r="M382">
            <v>295.2</v>
          </cell>
          <cell r="N382">
            <v>295.2</v>
          </cell>
        </row>
        <row r="383">
          <cell r="A383" t="str">
            <v>413869</v>
          </cell>
          <cell r="B383">
            <v>4138</v>
          </cell>
          <cell r="C383" t="str">
            <v>Carsten Hansen</v>
          </cell>
          <cell r="D383" t="str">
            <v>Rughøjvej 22</v>
          </cell>
          <cell r="E383">
            <v>69</v>
          </cell>
          <cell r="F383" t="str">
            <v>Brovst</v>
          </cell>
          <cell r="G383" t="str">
            <v>Nej</v>
          </cell>
          <cell r="H383">
            <v>280</v>
          </cell>
          <cell r="I383">
            <v>560</v>
          </cell>
          <cell r="J383">
            <v>0</v>
          </cell>
          <cell r="K383">
            <v>1848</v>
          </cell>
          <cell r="L383">
            <v>150</v>
          </cell>
          <cell r="M383">
            <v>1998</v>
          </cell>
          <cell r="N383">
            <v>1998</v>
          </cell>
        </row>
        <row r="384">
          <cell r="A384" t="str">
            <v>413874</v>
          </cell>
          <cell r="B384">
            <v>4138</v>
          </cell>
          <cell r="C384" t="str">
            <v>Carsten Hansen</v>
          </cell>
          <cell r="D384" t="str">
            <v>Rughøjvej 22</v>
          </cell>
          <cell r="E384">
            <v>74</v>
          </cell>
          <cell r="F384" t="str">
            <v>Holstebro</v>
          </cell>
          <cell r="G384" t="str">
            <v>Nej</v>
          </cell>
          <cell r="H384">
            <v>167</v>
          </cell>
          <cell r="I384">
            <v>334</v>
          </cell>
          <cell r="J384">
            <v>0</v>
          </cell>
          <cell r="K384">
            <v>1102.2</v>
          </cell>
          <cell r="L384">
            <v>150</v>
          </cell>
          <cell r="M384">
            <v>1252.2</v>
          </cell>
          <cell r="N384">
            <v>1252.2</v>
          </cell>
        </row>
        <row r="385">
          <cell r="A385" t="str">
            <v>413881</v>
          </cell>
          <cell r="B385">
            <v>4138</v>
          </cell>
          <cell r="C385" t="str">
            <v>Carsten Hansen</v>
          </cell>
          <cell r="D385" t="str">
            <v>Rughøjvej 22</v>
          </cell>
          <cell r="E385">
            <v>81</v>
          </cell>
          <cell r="F385" t="str">
            <v>Uhre</v>
          </cell>
          <cell r="G385" t="str">
            <v>Nej</v>
          </cell>
          <cell r="H385">
            <v>153</v>
          </cell>
          <cell r="I385">
            <v>306</v>
          </cell>
          <cell r="J385">
            <v>0</v>
          </cell>
          <cell r="K385">
            <v>1009.8</v>
          </cell>
          <cell r="L385">
            <v>150</v>
          </cell>
          <cell r="M385">
            <v>1159.8</v>
          </cell>
          <cell r="N385">
            <v>1159.8</v>
          </cell>
        </row>
        <row r="386">
          <cell r="A386" t="str">
            <v>413882</v>
          </cell>
          <cell r="B386">
            <v>4138</v>
          </cell>
          <cell r="C386" t="str">
            <v>Carsten Hansen</v>
          </cell>
          <cell r="D386" t="str">
            <v>Rughøjvej 22</v>
          </cell>
          <cell r="E386">
            <v>82</v>
          </cell>
          <cell r="F386" t="str">
            <v>Skærbæk</v>
          </cell>
          <cell r="G386" t="str">
            <v>Nej</v>
          </cell>
          <cell r="H386">
            <v>134</v>
          </cell>
          <cell r="I386">
            <v>268</v>
          </cell>
          <cell r="J386">
            <v>0</v>
          </cell>
          <cell r="K386">
            <v>884.4</v>
          </cell>
          <cell r="L386">
            <v>150</v>
          </cell>
          <cell r="M386">
            <v>1034.4</v>
          </cell>
          <cell r="N386">
            <v>1034.4</v>
          </cell>
        </row>
        <row r="387">
          <cell r="A387" t="str">
            <v>413883</v>
          </cell>
          <cell r="B387">
            <v>4138</v>
          </cell>
          <cell r="C387" t="str">
            <v>Carsten Hansen</v>
          </cell>
          <cell r="D387" t="str">
            <v>Rughøjvej 22</v>
          </cell>
          <cell r="E387">
            <v>83</v>
          </cell>
          <cell r="F387" t="str">
            <v>Holsted</v>
          </cell>
          <cell r="G387" t="str">
            <v>Nej</v>
          </cell>
          <cell r="H387">
            <v>103</v>
          </cell>
          <cell r="I387">
            <v>206</v>
          </cell>
          <cell r="J387">
            <v>0</v>
          </cell>
          <cell r="K387">
            <v>679.8</v>
          </cell>
          <cell r="L387">
            <v>150</v>
          </cell>
          <cell r="M387">
            <v>829.8</v>
          </cell>
          <cell r="N387">
            <v>829.8</v>
          </cell>
        </row>
        <row r="388">
          <cell r="A388" t="str">
            <v>413887</v>
          </cell>
          <cell r="B388">
            <v>4138</v>
          </cell>
          <cell r="C388" t="str">
            <v>Carsten Hansen</v>
          </cell>
          <cell r="D388" t="str">
            <v>Rughøjvej 22</v>
          </cell>
          <cell r="E388">
            <v>87</v>
          </cell>
          <cell r="F388" t="str">
            <v>Vojens</v>
          </cell>
          <cell r="G388" t="str">
            <v>Nej</v>
          </cell>
          <cell r="H388">
            <v>106</v>
          </cell>
          <cell r="I388">
            <v>212</v>
          </cell>
          <cell r="J388">
            <v>0</v>
          </cell>
          <cell r="K388">
            <v>699.5999999999999</v>
          </cell>
          <cell r="L388">
            <v>150</v>
          </cell>
          <cell r="M388">
            <v>849.5999999999999</v>
          </cell>
          <cell r="N388">
            <v>849.5999999999999</v>
          </cell>
        </row>
        <row r="389">
          <cell r="A389" t="str">
            <v>413891</v>
          </cell>
          <cell r="B389">
            <v>4138</v>
          </cell>
          <cell r="C389" t="str">
            <v>Carsten Hansen</v>
          </cell>
          <cell r="D389" t="str">
            <v>Rughøjvej 22</v>
          </cell>
          <cell r="E389">
            <v>91</v>
          </cell>
          <cell r="F389" t="str">
            <v>Outrup</v>
          </cell>
          <cell r="G389" t="str">
            <v>Nej</v>
          </cell>
          <cell r="H389">
            <v>152</v>
          </cell>
          <cell r="I389">
            <v>304</v>
          </cell>
          <cell r="J389">
            <v>0</v>
          </cell>
          <cell r="K389">
            <v>1003.1999999999999</v>
          </cell>
          <cell r="L389">
            <v>150</v>
          </cell>
          <cell r="M389">
            <v>1153.1999999999998</v>
          </cell>
          <cell r="N389">
            <v>1153.1999999999998</v>
          </cell>
        </row>
        <row r="390">
          <cell r="A390" t="str">
            <v>413893</v>
          </cell>
          <cell r="B390">
            <v>4138</v>
          </cell>
          <cell r="C390" t="str">
            <v>Carsten Hansen</v>
          </cell>
          <cell r="D390" t="str">
            <v>Rughøjvej 22</v>
          </cell>
          <cell r="E390">
            <v>93</v>
          </cell>
          <cell r="F390" t="str">
            <v>Grindsted</v>
          </cell>
          <cell r="G390" t="str">
            <v>Nej</v>
          </cell>
          <cell r="H390">
            <v>113</v>
          </cell>
          <cell r="I390">
            <v>226</v>
          </cell>
          <cell r="J390">
            <v>0</v>
          </cell>
          <cell r="K390">
            <v>745.8</v>
          </cell>
          <cell r="L390">
            <v>150</v>
          </cell>
          <cell r="M390">
            <v>895.8</v>
          </cell>
          <cell r="N390">
            <v>895.8</v>
          </cell>
        </row>
        <row r="391">
          <cell r="A391" t="str">
            <v>454514</v>
          </cell>
          <cell r="B391">
            <v>4545</v>
          </cell>
          <cell r="C391" t="str">
            <v>Thorkild Hansen</v>
          </cell>
          <cell r="D391" t="str">
            <v>Rønnevej 6</v>
          </cell>
          <cell r="E391">
            <v>14</v>
          </cell>
          <cell r="F391" t="str">
            <v>Korskro</v>
          </cell>
          <cell r="G391" t="str">
            <v>Nej</v>
          </cell>
          <cell r="H391">
            <v>121</v>
          </cell>
          <cell r="I391">
            <v>242</v>
          </cell>
          <cell r="J391">
            <v>0</v>
          </cell>
          <cell r="K391">
            <v>798.5999999999999</v>
          </cell>
          <cell r="L391">
            <v>150</v>
          </cell>
          <cell r="M391">
            <v>948.5999999999999</v>
          </cell>
          <cell r="N391">
            <v>948.5999999999999</v>
          </cell>
        </row>
        <row r="392">
          <cell r="A392" t="str">
            <v>454515</v>
          </cell>
          <cell r="B392">
            <v>4545</v>
          </cell>
          <cell r="C392" t="str">
            <v>Thorkild Hansen</v>
          </cell>
          <cell r="D392" t="str">
            <v>Rønnevej 6</v>
          </cell>
          <cell r="E392">
            <v>15</v>
          </cell>
          <cell r="F392" t="str">
            <v>Vejlby</v>
          </cell>
          <cell r="G392" t="str">
            <v>Nej</v>
          </cell>
          <cell r="H392">
            <v>55</v>
          </cell>
          <cell r="I392">
            <v>110</v>
          </cell>
          <cell r="J392">
            <v>0</v>
          </cell>
          <cell r="K392">
            <v>363</v>
          </cell>
          <cell r="L392">
            <v>150</v>
          </cell>
          <cell r="M392">
            <v>513</v>
          </cell>
          <cell r="N392">
            <v>513</v>
          </cell>
        </row>
        <row r="393">
          <cell r="A393" t="str">
            <v>454517</v>
          </cell>
          <cell r="B393">
            <v>4545</v>
          </cell>
          <cell r="C393" t="str">
            <v>Thorkild Hansen</v>
          </cell>
          <cell r="D393" t="str">
            <v>Rønnevej 6</v>
          </cell>
          <cell r="E393">
            <v>17</v>
          </cell>
          <cell r="F393" t="str">
            <v>Skovby</v>
          </cell>
          <cell r="G393" t="str">
            <v>Nej</v>
          </cell>
          <cell r="H393">
            <v>106</v>
          </cell>
          <cell r="I393">
            <v>212</v>
          </cell>
          <cell r="J393">
            <v>0</v>
          </cell>
          <cell r="K393">
            <v>699.5999999999999</v>
          </cell>
          <cell r="L393">
            <v>150</v>
          </cell>
          <cell r="M393">
            <v>849.5999999999999</v>
          </cell>
          <cell r="N393">
            <v>849.5999999999999</v>
          </cell>
        </row>
        <row r="394">
          <cell r="A394" t="str">
            <v>454524</v>
          </cell>
          <cell r="B394">
            <v>4545</v>
          </cell>
          <cell r="C394" t="str">
            <v>Thorkild Hansen</v>
          </cell>
          <cell r="D394" t="str">
            <v>Rønnevej 6</v>
          </cell>
          <cell r="E394">
            <v>24</v>
          </cell>
          <cell r="F394" t="str">
            <v>Ellling</v>
          </cell>
          <cell r="G394" t="str">
            <v>Nej</v>
          </cell>
          <cell r="H394">
            <v>132</v>
          </cell>
          <cell r="I394">
            <v>264</v>
          </cell>
          <cell r="J394">
            <v>0</v>
          </cell>
          <cell r="K394">
            <v>871.1999999999999</v>
          </cell>
          <cell r="L394">
            <v>150</v>
          </cell>
          <cell r="M394">
            <v>1021.1999999999999</v>
          </cell>
          <cell r="N394">
            <v>1021.1999999999999</v>
          </cell>
        </row>
        <row r="395">
          <cell r="A395" t="str">
            <v>454530</v>
          </cell>
          <cell r="B395">
            <v>4545</v>
          </cell>
          <cell r="C395" t="str">
            <v>Thorkild Hansen</v>
          </cell>
          <cell r="D395" t="str">
            <v>Rønnevej 6</v>
          </cell>
          <cell r="E395">
            <v>30</v>
          </cell>
          <cell r="F395" t="str">
            <v>Fladbro</v>
          </cell>
          <cell r="G395" t="str">
            <v>Nej</v>
          </cell>
          <cell r="H395">
            <v>163</v>
          </cell>
          <cell r="I395">
            <v>326</v>
          </cell>
          <cell r="J395">
            <v>0</v>
          </cell>
          <cell r="K395">
            <v>1075.8</v>
          </cell>
          <cell r="L395">
            <v>150</v>
          </cell>
          <cell r="M395">
            <v>1225.8</v>
          </cell>
          <cell r="N395">
            <v>1225.8</v>
          </cell>
        </row>
        <row r="396">
          <cell r="A396" t="str">
            <v>454533</v>
          </cell>
          <cell r="B396">
            <v>4545</v>
          </cell>
          <cell r="C396" t="str">
            <v>Thorkild Hansen</v>
          </cell>
          <cell r="D396" t="str">
            <v>Rønnevej 6</v>
          </cell>
          <cell r="E396">
            <v>33</v>
          </cell>
          <cell r="F396" t="str">
            <v>Slangerup</v>
          </cell>
          <cell r="G396" t="str">
            <v>Ja</v>
          </cell>
          <cell r="H396">
            <v>170</v>
          </cell>
          <cell r="I396">
            <v>340</v>
          </cell>
          <cell r="J396">
            <v>400</v>
          </cell>
          <cell r="K396">
            <v>1122</v>
          </cell>
          <cell r="L396">
            <v>150</v>
          </cell>
          <cell r="M396">
            <v>1672</v>
          </cell>
          <cell r="N396">
            <v>1272</v>
          </cell>
        </row>
        <row r="397">
          <cell r="A397" t="str">
            <v>454537</v>
          </cell>
          <cell r="B397">
            <v>4545</v>
          </cell>
          <cell r="C397" t="str">
            <v>Thorkild Hansen</v>
          </cell>
          <cell r="D397" t="str">
            <v>Rønnevej 6</v>
          </cell>
          <cell r="E397">
            <v>37</v>
          </cell>
          <cell r="F397" t="str">
            <v>Glumsø</v>
          </cell>
          <cell r="G397" t="str">
            <v>Ja</v>
          </cell>
          <cell r="H397">
            <v>112</v>
          </cell>
          <cell r="I397">
            <v>224</v>
          </cell>
          <cell r="J397">
            <v>400</v>
          </cell>
          <cell r="K397">
            <v>739.1999999999999</v>
          </cell>
          <cell r="L397">
            <v>150</v>
          </cell>
          <cell r="M397">
            <v>1289.1999999999998</v>
          </cell>
          <cell r="N397">
            <v>889.1999999999999</v>
          </cell>
        </row>
        <row r="398">
          <cell r="A398" t="str">
            <v>454544</v>
          </cell>
          <cell r="B398">
            <v>4545</v>
          </cell>
          <cell r="C398" t="str">
            <v>Thorkild Hansen</v>
          </cell>
          <cell r="D398" t="str">
            <v>Rønnevej 6</v>
          </cell>
          <cell r="E398">
            <v>44</v>
          </cell>
          <cell r="F398" t="str">
            <v>København</v>
          </cell>
          <cell r="G398" t="str">
            <v>Ja</v>
          </cell>
          <cell r="H398">
            <v>173</v>
          </cell>
          <cell r="I398">
            <v>346</v>
          </cell>
          <cell r="J398">
            <v>400</v>
          </cell>
          <cell r="K398">
            <v>1141.8</v>
          </cell>
          <cell r="L398">
            <v>150</v>
          </cell>
          <cell r="M398">
            <v>1691.8</v>
          </cell>
          <cell r="N398">
            <v>1291.8</v>
          </cell>
        </row>
        <row r="399">
          <cell r="A399" t="str">
            <v>454552</v>
          </cell>
          <cell r="B399">
            <v>4545</v>
          </cell>
          <cell r="C399" t="str">
            <v>Thorkild Hansen</v>
          </cell>
          <cell r="D399" t="str">
            <v>Rønnevej 6</v>
          </cell>
          <cell r="E399">
            <v>52</v>
          </cell>
          <cell r="F399" t="str">
            <v>Korsløkke</v>
          </cell>
          <cell r="G399" t="str">
            <v>Nej</v>
          </cell>
          <cell r="H399">
            <v>20</v>
          </cell>
          <cell r="I399">
            <v>40</v>
          </cell>
          <cell r="J399">
            <v>0</v>
          </cell>
          <cell r="K399">
            <v>132</v>
          </cell>
          <cell r="L399">
            <v>150</v>
          </cell>
          <cell r="M399">
            <v>282</v>
          </cell>
          <cell r="N399">
            <v>282</v>
          </cell>
        </row>
        <row r="400">
          <cell r="A400" t="str">
            <v>454555</v>
          </cell>
          <cell r="B400">
            <v>4545</v>
          </cell>
          <cell r="C400" t="str">
            <v>Thorkild Hansen</v>
          </cell>
          <cell r="D400" t="str">
            <v>Rønnevej 6</v>
          </cell>
          <cell r="E400">
            <v>55</v>
          </cell>
          <cell r="F400" t="str">
            <v>Bred</v>
          </cell>
          <cell r="G400" t="str">
            <v>Nej</v>
          </cell>
          <cell r="H400">
            <v>15</v>
          </cell>
          <cell r="I400">
            <v>30</v>
          </cell>
          <cell r="J400">
            <v>0</v>
          </cell>
          <cell r="K400">
            <v>100</v>
          </cell>
          <cell r="L400">
            <v>150</v>
          </cell>
          <cell r="M400">
            <v>250</v>
          </cell>
          <cell r="N400">
            <v>250</v>
          </cell>
        </row>
        <row r="401">
          <cell r="A401" t="str">
            <v>454556</v>
          </cell>
          <cell r="B401">
            <v>4545</v>
          </cell>
          <cell r="C401" t="str">
            <v>Thorkild Hansen</v>
          </cell>
          <cell r="D401" t="str">
            <v>Rønnevej 6</v>
          </cell>
          <cell r="E401">
            <v>56</v>
          </cell>
          <cell r="F401" t="str">
            <v>Fjelsted</v>
          </cell>
          <cell r="G401" t="str">
            <v>Nej</v>
          </cell>
          <cell r="H401">
            <v>25</v>
          </cell>
          <cell r="I401">
            <v>50</v>
          </cell>
          <cell r="J401">
            <v>0</v>
          </cell>
          <cell r="K401">
            <v>165</v>
          </cell>
          <cell r="L401">
            <v>150</v>
          </cell>
          <cell r="M401">
            <v>315</v>
          </cell>
          <cell r="N401">
            <v>315</v>
          </cell>
        </row>
        <row r="402">
          <cell r="A402" t="str">
            <v>454557</v>
          </cell>
          <cell r="B402">
            <v>4545</v>
          </cell>
          <cell r="C402" t="str">
            <v>Thorkild Hansen</v>
          </cell>
          <cell r="D402" t="str">
            <v>Rønnevej 6</v>
          </cell>
          <cell r="E402">
            <v>57</v>
          </cell>
          <cell r="F402" t="str">
            <v>Munkebo</v>
          </cell>
          <cell r="G402" t="str">
            <v>Nej</v>
          </cell>
          <cell r="H402">
            <v>30</v>
          </cell>
          <cell r="I402">
            <v>60</v>
          </cell>
          <cell r="J402">
            <v>0</v>
          </cell>
          <cell r="K402">
            <v>198</v>
          </cell>
          <cell r="L402">
            <v>150</v>
          </cell>
          <cell r="M402">
            <v>348</v>
          </cell>
          <cell r="N402">
            <v>348</v>
          </cell>
        </row>
        <row r="403">
          <cell r="A403" t="str">
            <v>454569</v>
          </cell>
          <cell r="B403">
            <v>4545</v>
          </cell>
          <cell r="C403" t="str">
            <v>Thorkild Hansen</v>
          </cell>
          <cell r="D403" t="str">
            <v>Rønnevej 6</v>
          </cell>
          <cell r="E403">
            <v>69</v>
          </cell>
          <cell r="F403" t="str">
            <v>Brovst</v>
          </cell>
          <cell r="G403" t="str">
            <v>Nej</v>
          </cell>
          <cell r="H403">
            <v>276</v>
          </cell>
          <cell r="I403">
            <v>552</v>
          </cell>
          <cell r="J403">
            <v>0</v>
          </cell>
          <cell r="K403">
            <v>1821.6</v>
          </cell>
          <cell r="L403">
            <v>150</v>
          </cell>
          <cell r="M403">
            <v>1971.6</v>
          </cell>
          <cell r="N403">
            <v>1971.6</v>
          </cell>
        </row>
        <row r="404">
          <cell r="A404" t="str">
            <v>454574</v>
          </cell>
          <cell r="B404">
            <v>4545</v>
          </cell>
          <cell r="C404" t="str">
            <v>Thorkild Hansen</v>
          </cell>
          <cell r="D404" t="str">
            <v>Rønnevej 6</v>
          </cell>
          <cell r="E404">
            <v>74</v>
          </cell>
          <cell r="F404" t="str">
            <v>Holstebro</v>
          </cell>
          <cell r="G404" t="str">
            <v>Nej</v>
          </cell>
          <cell r="H404">
            <v>172</v>
          </cell>
          <cell r="I404">
            <v>344</v>
          </cell>
          <cell r="J404">
            <v>0</v>
          </cell>
          <cell r="K404">
            <v>1135.2</v>
          </cell>
          <cell r="L404">
            <v>150</v>
          </cell>
          <cell r="M404">
            <v>1285.2</v>
          </cell>
          <cell r="N404">
            <v>1285.2</v>
          </cell>
        </row>
        <row r="405">
          <cell r="A405" t="str">
            <v>454581</v>
          </cell>
          <cell r="B405">
            <v>4545</v>
          </cell>
          <cell r="C405" t="str">
            <v>Thorkild Hansen</v>
          </cell>
          <cell r="D405" t="str">
            <v>Rønnevej 6</v>
          </cell>
          <cell r="E405">
            <v>81</v>
          </cell>
          <cell r="F405" t="str">
            <v>Uhre</v>
          </cell>
          <cell r="G405" t="str">
            <v>Nej</v>
          </cell>
          <cell r="H405">
            <v>152</v>
          </cell>
          <cell r="I405">
            <v>304</v>
          </cell>
          <cell r="J405">
            <v>0</v>
          </cell>
          <cell r="K405">
            <v>1003.1999999999999</v>
          </cell>
          <cell r="L405">
            <v>150</v>
          </cell>
          <cell r="M405">
            <v>1153.1999999999998</v>
          </cell>
          <cell r="N405">
            <v>1153.1999999999998</v>
          </cell>
        </row>
        <row r="406">
          <cell r="A406" t="str">
            <v>454582</v>
          </cell>
          <cell r="B406">
            <v>4545</v>
          </cell>
          <cell r="C406" t="str">
            <v>Thorkild Hansen</v>
          </cell>
          <cell r="D406" t="str">
            <v>Rønnevej 6</v>
          </cell>
          <cell r="E406">
            <v>82</v>
          </cell>
          <cell r="F406" t="str">
            <v>Skærbæk</v>
          </cell>
          <cell r="G406" t="str">
            <v>Nej</v>
          </cell>
          <cell r="H406">
            <v>135</v>
          </cell>
          <cell r="I406">
            <v>270</v>
          </cell>
          <cell r="J406">
            <v>0</v>
          </cell>
          <cell r="K406">
            <v>891</v>
          </cell>
          <cell r="L406">
            <v>150</v>
          </cell>
          <cell r="M406">
            <v>1041</v>
          </cell>
          <cell r="N406">
            <v>1041</v>
          </cell>
        </row>
        <row r="407">
          <cell r="A407" t="str">
            <v>454583</v>
          </cell>
          <cell r="B407">
            <v>4545</v>
          </cell>
          <cell r="C407" t="str">
            <v>Thorkild Hansen</v>
          </cell>
          <cell r="D407" t="str">
            <v>Rønnevej 6</v>
          </cell>
          <cell r="E407">
            <v>83</v>
          </cell>
          <cell r="F407" t="str">
            <v>Holsted</v>
          </cell>
          <cell r="G407" t="str">
            <v>Nej</v>
          </cell>
          <cell r="H407">
            <v>103</v>
          </cell>
          <cell r="I407">
            <v>206</v>
          </cell>
          <cell r="J407">
            <v>0</v>
          </cell>
          <cell r="K407">
            <v>679.8</v>
          </cell>
          <cell r="L407">
            <v>150</v>
          </cell>
          <cell r="M407">
            <v>829.8</v>
          </cell>
          <cell r="N407">
            <v>829.8</v>
          </cell>
        </row>
        <row r="408">
          <cell r="A408" t="str">
            <v>454587</v>
          </cell>
          <cell r="B408">
            <v>4545</v>
          </cell>
          <cell r="C408" t="str">
            <v>Thorkild Hansen</v>
          </cell>
          <cell r="D408" t="str">
            <v>Rønnevej 6</v>
          </cell>
          <cell r="E408">
            <v>87</v>
          </cell>
          <cell r="F408" t="str">
            <v>Vojens</v>
          </cell>
          <cell r="G408" t="str">
            <v>Nej</v>
          </cell>
          <cell r="H408">
            <v>105</v>
          </cell>
          <cell r="I408">
            <v>210</v>
          </cell>
          <cell r="J408">
            <v>0</v>
          </cell>
          <cell r="K408">
            <v>693</v>
          </cell>
          <cell r="L408">
            <v>150</v>
          </cell>
          <cell r="M408">
            <v>843</v>
          </cell>
          <cell r="N408">
            <v>843</v>
          </cell>
        </row>
        <row r="409">
          <cell r="A409" t="str">
            <v>454591</v>
          </cell>
          <cell r="B409">
            <v>4545</v>
          </cell>
          <cell r="C409" t="str">
            <v>Thorkild Hansen</v>
          </cell>
          <cell r="D409" t="str">
            <v>Rønnevej 6</v>
          </cell>
          <cell r="E409">
            <v>91</v>
          </cell>
          <cell r="F409" t="str">
            <v>Outrup</v>
          </cell>
          <cell r="G409" t="str">
            <v>Nej</v>
          </cell>
          <cell r="H409">
            <v>149</v>
          </cell>
          <cell r="I409">
            <v>298</v>
          </cell>
          <cell r="J409">
            <v>0</v>
          </cell>
          <cell r="K409">
            <v>983.4</v>
          </cell>
          <cell r="L409">
            <v>150</v>
          </cell>
          <cell r="M409">
            <v>1133.4</v>
          </cell>
          <cell r="N409">
            <v>1133.4</v>
          </cell>
        </row>
        <row r="410">
          <cell r="A410" t="str">
            <v>454593</v>
          </cell>
          <cell r="B410">
            <v>4545</v>
          </cell>
          <cell r="C410" t="str">
            <v>Thorkild Hansen</v>
          </cell>
          <cell r="D410" t="str">
            <v>Rønnevej 6</v>
          </cell>
          <cell r="E410">
            <v>93</v>
          </cell>
          <cell r="F410" t="str">
            <v>Grindsted</v>
          </cell>
          <cell r="G410" t="str">
            <v>Nej</v>
          </cell>
          <cell r="H410">
            <v>113</v>
          </cell>
          <cell r="I410">
            <v>226</v>
          </cell>
          <cell r="J410">
            <v>0</v>
          </cell>
          <cell r="K410">
            <v>745.8</v>
          </cell>
          <cell r="L410">
            <v>150</v>
          </cell>
          <cell r="M410">
            <v>895.8</v>
          </cell>
          <cell r="N410">
            <v>895.8</v>
          </cell>
        </row>
        <row r="411">
          <cell r="A411" t="str">
            <v>468814</v>
          </cell>
          <cell r="B411">
            <v>4688</v>
          </cell>
          <cell r="C411" t="str">
            <v>Arne Koch </v>
          </cell>
          <cell r="D411" t="str">
            <v>Lungerne 15</v>
          </cell>
          <cell r="E411">
            <v>14</v>
          </cell>
          <cell r="F411" t="str">
            <v>Korskro</v>
          </cell>
          <cell r="G411" t="str">
            <v>Nej</v>
          </cell>
          <cell r="H411">
            <v>107</v>
          </cell>
          <cell r="I411">
            <v>214</v>
          </cell>
          <cell r="J411">
            <v>0</v>
          </cell>
          <cell r="K411">
            <v>706.1999999999999</v>
          </cell>
          <cell r="L411">
            <v>150</v>
          </cell>
          <cell r="M411">
            <v>856.1999999999999</v>
          </cell>
          <cell r="N411">
            <v>856.1999999999999</v>
          </cell>
        </row>
        <row r="412">
          <cell r="A412" t="str">
            <v>468815</v>
          </cell>
          <cell r="B412">
            <v>4688</v>
          </cell>
          <cell r="C412" t="str">
            <v>Arne Koch </v>
          </cell>
          <cell r="D412" t="str">
            <v>Lungerne 15</v>
          </cell>
          <cell r="E412">
            <v>15</v>
          </cell>
          <cell r="F412" t="str">
            <v>Vejlby</v>
          </cell>
          <cell r="G412" t="str">
            <v>Nej</v>
          </cell>
          <cell r="H412">
            <v>41</v>
          </cell>
          <cell r="I412">
            <v>82</v>
          </cell>
          <cell r="J412">
            <v>0</v>
          </cell>
          <cell r="K412">
            <v>270.59999999999997</v>
          </cell>
          <cell r="L412">
            <v>150</v>
          </cell>
          <cell r="M412">
            <v>420.59999999999997</v>
          </cell>
          <cell r="N412">
            <v>420.59999999999997</v>
          </cell>
        </row>
        <row r="413">
          <cell r="A413" t="str">
            <v>468817</v>
          </cell>
          <cell r="B413">
            <v>4688</v>
          </cell>
          <cell r="C413" t="str">
            <v>Arne Koch </v>
          </cell>
          <cell r="D413" t="str">
            <v>Lungerne 15</v>
          </cell>
          <cell r="E413">
            <v>17</v>
          </cell>
          <cell r="F413" t="str">
            <v>Skovby</v>
          </cell>
          <cell r="G413" t="str">
            <v>Nej</v>
          </cell>
          <cell r="H413">
            <v>86</v>
          </cell>
          <cell r="I413">
            <v>172</v>
          </cell>
          <cell r="J413">
            <v>0</v>
          </cell>
          <cell r="K413">
            <v>567.6</v>
          </cell>
          <cell r="L413">
            <v>150</v>
          </cell>
          <cell r="M413">
            <v>717.6</v>
          </cell>
          <cell r="N413">
            <v>717.6</v>
          </cell>
        </row>
        <row r="414">
          <cell r="A414" t="str">
            <v>468824</v>
          </cell>
          <cell r="B414">
            <v>4688</v>
          </cell>
          <cell r="C414" t="str">
            <v>Arne Koch </v>
          </cell>
          <cell r="D414" t="str">
            <v>Lungerne 15</v>
          </cell>
          <cell r="E414">
            <v>24</v>
          </cell>
          <cell r="F414" t="str">
            <v>Ellling</v>
          </cell>
          <cell r="G414" t="str">
            <v>Nej</v>
          </cell>
          <cell r="H414">
            <v>119</v>
          </cell>
          <cell r="I414">
            <v>238</v>
          </cell>
          <cell r="J414">
            <v>0</v>
          </cell>
          <cell r="K414">
            <v>785.4</v>
          </cell>
          <cell r="L414">
            <v>150</v>
          </cell>
          <cell r="M414">
            <v>935.4</v>
          </cell>
          <cell r="N414">
            <v>935.4</v>
          </cell>
        </row>
        <row r="415">
          <cell r="A415" t="str">
            <v>468830</v>
          </cell>
          <cell r="B415">
            <v>4688</v>
          </cell>
          <cell r="C415" t="str">
            <v>Arne Koch </v>
          </cell>
          <cell r="D415" t="str">
            <v>Lungerne 15</v>
          </cell>
          <cell r="E415">
            <v>30</v>
          </cell>
          <cell r="F415" t="str">
            <v>Fladbro</v>
          </cell>
          <cell r="G415" t="str">
            <v>Nej</v>
          </cell>
          <cell r="H415">
            <v>163</v>
          </cell>
          <cell r="I415">
            <v>326</v>
          </cell>
          <cell r="J415">
            <v>0</v>
          </cell>
          <cell r="K415">
            <v>1075.8</v>
          </cell>
          <cell r="L415">
            <v>150</v>
          </cell>
          <cell r="M415">
            <v>1225.8</v>
          </cell>
          <cell r="N415">
            <v>1225.8</v>
          </cell>
        </row>
        <row r="416">
          <cell r="A416" t="str">
            <v>468833</v>
          </cell>
          <cell r="B416">
            <v>4688</v>
          </cell>
          <cell r="C416" t="str">
            <v>Arne Koch </v>
          </cell>
          <cell r="D416" t="str">
            <v>Lungerne 15</v>
          </cell>
          <cell r="E416">
            <v>33</v>
          </cell>
          <cell r="F416" t="str">
            <v>Slangerup</v>
          </cell>
          <cell r="G416" t="str">
            <v>Ja</v>
          </cell>
          <cell r="H416">
            <v>180</v>
          </cell>
          <cell r="I416">
            <v>360</v>
          </cell>
          <cell r="J416">
            <v>400</v>
          </cell>
          <cell r="K416">
            <v>1188</v>
          </cell>
          <cell r="L416">
            <v>150</v>
          </cell>
          <cell r="M416">
            <v>1738</v>
          </cell>
          <cell r="N416">
            <v>1338</v>
          </cell>
        </row>
        <row r="417">
          <cell r="A417" t="str">
            <v>468837</v>
          </cell>
          <cell r="B417">
            <v>4688</v>
          </cell>
          <cell r="C417" t="str">
            <v>Arne Koch </v>
          </cell>
          <cell r="D417" t="str">
            <v>Lungerne 15</v>
          </cell>
          <cell r="E417">
            <v>37</v>
          </cell>
          <cell r="F417" t="str">
            <v>Glumsø</v>
          </cell>
          <cell r="G417" t="str">
            <v>Ja</v>
          </cell>
          <cell r="H417">
            <v>121</v>
          </cell>
          <cell r="I417">
            <v>242</v>
          </cell>
          <cell r="J417">
            <v>400</v>
          </cell>
          <cell r="K417">
            <v>798.5999999999999</v>
          </cell>
          <cell r="L417">
            <v>150</v>
          </cell>
          <cell r="M417">
            <v>1348.6</v>
          </cell>
          <cell r="N417">
            <v>948.5999999999999</v>
          </cell>
        </row>
        <row r="418">
          <cell r="A418" t="str">
            <v>468844</v>
          </cell>
          <cell r="B418">
            <v>4688</v>
          </cell>
          <cell r="C418" t="str">
            <v>Arne Koch </v>
          </cell>
          <cell r="D418" t="str">
            <v>Lungerne 15</v>
          </cell>
          <cell r="E418">
            <v>44</v>
          </cell>
          <cell r="F418" t="str">
            <v>København</v>
          </cell>
          <cell r="G418" t="str">
            <v>Ja</v>
          </cell>
          <cell r="H418">
            <v>182</v>
          </cell>
          <cell r="I418">
            <v>364</v>
          </cell>
          <cell r="J418">
            <v>400</v>
          </cell>
          <cell r="K418">
            <v>1201.2</v>
          </cell>
          <cell r="L418">
            <v>150</v>
          </cell>
          <cell r="M418">
            <v>1751.2</v>
          </cell>
          <cell r="N418">
            <v>1351.2</v>
          </cell>
        </row>
        <row r="419">
          <cell r="A419" t="str">
            <v>468852</v>
          </cell>
          <cell r="B419">
            <v>4688</v>
          </cell>
          <cell r="C419" t="str">
            <v>Arne Koch </v>
          </cell>
          <cell r="D419" t="str">
            <v>Lungerne 15</v>
          </cell>
          <cell r="E419">
            <v>52</v>
          </cell>
          <cell r="F419" t="str">
            <v>Korsløkke</v>
          </cell>
          <cell r="G419" t="str">
            <v>Nej</v>
          </cell>
          <cell r="H419">
            <v>28</v>
          </cell>
          <cell r="I419">
            <v>56</v>
          </cell>
          <cell r="J419">
            <v>0</v>
          </cell>
          <cell r="K419">
            <v>184.79999999999998</v>
          </cell>
          <cell r="L419">
            <v>150</v>
          </cell>
          <cell r="M419">
            <v>334.79999999999995</v>
          </cell>
          <cell r="N419">
            <v>334.79999999999995</v>
          </cell>
        </row>
        <row r="420">
          <cell r="A420" t="str">
            <v>468855</v>
          </cell>
          <cell r="B420">
            <v>4688</v>
          </cell>
          <cell r="C420" t="str">
            <v>Arne Koch </v>
          </cell>
          <cell r="D420" t="str">
            <v>Lungerne 15</v>
          </cell>
          <cell r="E420">
            <v>55</v>
          </cell>
          <cell r="F420" t="str">
            <v>Bred</v>
          </cell>
          <cell r="G420" t="str">
            <v>Nej</v>
          </cell>
          <cell r="H420">
            <v>6</v>
          </cell>
          <cell r="I420">
            <v>12</v>
          </cell>
          <cell r="J420">
            <v>0</v>
          </cell>
          <cell r="K420">
            <v>100</v>
          </cell>
          <cell r="L420">
            <v>150</v>
          </cell>
          <cell r="M420">
            <v>250</v>
          </cell>
          <cell r="N420">
            <v>250</v>
          </cell>
        </row>
        <row r="421">
          <cell r="A421" t="str">
            <v>468856</v>
          </cell>
          <cell r="B421">
            <v>4688</v>
          </cell>
          <cell r="C421" t="str">
            <v>Arne Koch </v>
          </cell>
          <cell r="D421" t="str">
            <v>Lungerne 15</v>
          </cell>
          <cell r="E421">
            <v>56</v>
          </cell>
          <cell r="F421" t="str">
            <v>Fjelsted</v>
          </cell>
          <cell r="G421" t="str">
            <v>Nej</v>
          </cell>
          <cell r="H421">
            <v>10</v>
          </cell>
          <cell r="I421">
            <v>20</v>
          </cell>
          <cell r="J421">
            <v>0</v>
          </cell>
          <cell r="K421">
            <v>100</v>
          </cell>
          <cell r="L421">
            <v>150</v>
          </cell>
          <cell r="M421">
            <v>250</v>
          </cell>
          <cell r="N421">
            <v>250</v>
          </cell>
        </row>
        <row r="422">
          <cell r="A422" t="str">
            <v>468857</v>
          </cell>
          <cell r="B422">
            <v>4688</v>
          </cell>
          <cell r="C422" t="str">
            <v>Arne Koch </v>
          </cell>
          <cell r="D422" t="str">
            <v>Lungerne 15</v>
          </cell>
          <cell r="E422">
            <v>57</v>
          </cell>
          <cell r="F422" t="str">
            <v>Munkebo</v>
          </cell>
          <cell r="G422" t="str">
            <v>Nej</v>
          </cell>
          <cell r="H422">
            <v>35</v>
          </cell>
          <cell r="I422">
            <v>70</v>
          </cell>
          <cell r="J422">
            <v>0</v>
          </cell>
          <cell r="K422">
            <v>231</v>
          </cell>
          <cell r="L422">
            <v>150</v>
          </cell>
          <cell r="M422">
            <v>381</v>
          </cell>
          <cell r="N422">
            <v>381</v>
          </cell>
        </row>
        <row r="423">
          <cell r="A423" t="str">
            <v>468869</v>
          </cell>
          <cell r="B423">
            <v>4688</v>
          </cell>
          <cell r="C423" t="str">
            <v>Arne Koch </v>
          </cell>
          <cell r="D423" t="str">
            <v>Lungerne 15</v>
          </cell>
          <cell r="E423">
            <v>69</v>
          </cell>
          <cell r="F423" t="str">
            <v>Brovst</v>
          </cell>
          <cell r="G423" t="str">
            <v>Nej</v>
          </cell>
          <cell r="H423">
            <v>276</v>
          </cell>
          <cell r="I423">
            <v>552</v>
          </cell>
          <cell r="J423">
            <v>0</v>
          </cell>
          <cell r="K423">
            <v>1821.6</v>
          </cell>
          <cell r="L423">
            <v>150</v>
          </cell>
          <cell r="M423">
            <v>1971.6</v>
          </cell>
          <cell r="N423">
            <v>1971.6</v>
          </cell>
        </row>
        <row r="424">
          <cell r="A424" t="str">
            <v>468874</v>
          </cell>
          <cell r="B424">
            <v>4688</v>
          </cell>
          <cell r="C424" t="str">
            <v>Arne Koch </v>
          </cell>
          <cell r="D424" t="str">
            <v>Lungerne 15</v>
          </cell>
          <cell r="E424">
            <v>74</v>
          </cell>
          <cell r="F424" t="str">
            <v>Holstebro</v>
          </cell>
          <cell r="G424" t="str">
            <v>Nej</v>
          </cell>
          <cell r="H424">
            <v>160</v>
          </cell>
          <cell r="I424">
            <v>320</v>
          </cell>
          <cell r="J424">
            <v>0</v>
          </cell>
          <cell r="K424">
            <v>1056</v>
          </cell>
          <cell r="L424">
            <v>150</v>
          </cell>
          <cell r="M424">
            <v>1206</v>
          </cell>
          <cell r="N424">
            <v>1206</v>
          </cell>
        </row>
        <row r="425">
          <cell r="A425" t="str">
            <v>468881</v>
          </cell>
          <cell r="B425">
            <v>4688</v>
          </cell>
          <cell r="C425" t="str">
            <v>Arne Koch </v>
          </cell>
          <cell r="D425" t="str">
            <v>Lungerne 15</v>
          </cell>
          <cell r="E425">
            <v>81</v>
          </cell>
          <cell r="F425" t="str">
            <v>Uhre</v>
          </cell>
          <cell r="G425" t="str">
            <v>Nej</v>
          </cell>
          <cell r="H425">
            <v>137</v>
          </cell>
          <cell r="I425">
            <v>274</v>
          </cell>
          <cell r="J425">
            <v>0</v>
          </cell>
          <cell r="K425">
            <v>904.1999999999999</v>
          </cell>
          <cell r="L425">
            <v>150</v>
          </cell>
          <cell r="M425">
            <v>1054.1999999999998</v>
          </cell>
          <cell r="N425">
            <v>1054.1999999999998</v>
          </cell>
        </row>
        <row r="426">
          <cell r="A426" t="str">
            <v>468882</v>
          </cell>
          <cell r="B426">
            <v>4688</v>
          </cell>
          <cell r="C426" t="str">
            <v>Arne Koch </v>
          </cell>
          <cell r="D426" t="str">
            <v>Lungerne 15</v>
          </cell>
          <cell r="E426">
            <v>82</v>
          </cell>
          <cell r="F426" t="str">
            <v>Skærbæk</v>
          </cell>
          <cell r="G426" t="str">
            <v>Nej</v>
          </cell>
          <cell r="H426">
            <v>121</v>
          </cell>
          <cell r="I426">
            <v>242</v>
          </cell>
          <cell r="J426">
            <v>0</v>
          </cell>
          <cell r="K426">
            <v>798.5999999999999</v>
          </cell>
          <cell r="L426">
            <v>150</v>
          </cell>
          <cell r="M426">
            <v>948.5999999999999</v>
          </cell>
          <cell r="N426">
            <v>948.5999999999999</v>
          </cell>
        </row>
        <row r="427">
          <cell r="A427" t="str">
            <v>468883</v>
          </cell>
          <cell r="B427">
            <v>4688</v>
          </cell>
          <cell r="C427" t="str">
            <v>Arne Koch </v>
          </cell>
          <cell r="D427" t="str">
            <v>Lungerne 15</v>
          </cell>
          <cell r="E427">
            <v>83</v>
          </cell>
          <cell r="F427" t="str">
            <v>Holsted</v>
          </cell>
          <cell r="G427" t="str">
            <v>Nej</v>
          </cell>
          <cell r="H427">
            <v>90</v>
          </cell>
          <cell r="I427">
            <v>180</v>
          </cell>
          <cell r="J427">
            <v>0</v>
          </cell>
          <cell r="K427">
            <v>594</v>
          </cell>
          <cell r="L427">
            <v>150</v>
          </cell>
          <cell r="M427">
            <v>744</v>
          </cell>
          <cell r="N427">
            <v>744</v>
          </cell>
        </row>
        <row r="428">
          <cell r="A428" t="str">
            <v>468887</v>
          </cell>
          <cell r="B428">
            <v>4688</v>
          </cell>
          <cell r="C428" t="str">
            <v>Arne Koch </v>
          </cell>
          <cell r="D428" t="str">
            <v>Lungerne 15</v>
          </cell>
          <cell r="E428">
            <v>87</v>
          </cell>
          <cell r="F428" t="str">
            <v>Vojens</v>
          </cell>
          <cell r="G428" t="str">
            <v>Nej</v>
          </cell>
          <cell r="H428">
            <v>92</v>
          </cell>
          <cell r="I428">
            <v>184</v>
          </cell>
          <cell r="J428">
            <v>0</v>
          </cell>
          <cell r="K428">
            <v>607.1999999999999</v>
          </cell>
          <cell r="L428">
            <v>150</v>
          </cell>
          <cell r="M428">
            <v>757.1999999999999</v>
          </cell>
          <cell r="N428">
            <v>757.1999999999999</v>
          </cell>
        </row>
        <row r="429">
          <cell r="A429" t="str">
            <v>468891</v>
          </cell>
          <cell r="B429">
            <v>4688</v>
          </cell>
          <cell r="C429" t="str">
            <v>Arne Koch </v>
          </cell>
          <cell r="D429" t="str">
            <v>Lungerne 15</v>
          </cell>
          <cell r="E429">
            <v>91</v>
          </cell>
          <cell r="F429" t="str">
            <v>Outrup</v>
          </cell>
          <cell r="G429" t="str">
            <v>Nej</v>
          </cell>
          <cell r="H429">
            <v>136</v>
          </cell>
          <cell r="I429">
            <v>272</v>
          </cell>
          <cell r="J429">
            <v>0</v>
          </cell>
          <cell r="K429">
            <v>897.5999999999999</v>
          </cell>
          <cell r="L429">
            <v>150</v>
          </cell>
          <cell r="M429">
            <v>1047.6</v>
          </cell>
          <cell r="N429">
            <v>1047.6</v>
          </cell>
        </row>
        <row r="430">
          <cell r="A430" t="str">
            <v>468893</v>
          </cell>
          <cell r="B430">
            <v>4688</v>
          </cell>
          <cell r="C430" t="str">
            <v>Arne Koch </v>
          </cell>
          <cell r="D430" t="str">
            <v>Lungerne 15</v>
          </cell>
          <cell r="E430">
            <v>93</v>
          </cell>
          <cell r="F430" t="str">
            <v>Grindsted</v>
          </cell>
          <cell r="G430" t="str">
            <v>Nej</v>
          </cell>
          <cell r="H430">
            <v>99</v>
          </cell>
          <cell r="I430">
            <v>198</v>
          </cell>
          <cell r="J430">
            <v>0</v>
          </cell>
          <cell r="K430">
            <v>653.4</v>
          </cell>
          <cell r="L430">
            <v>150</v>
          </cell>
          <cell r="M430">
            <v>803.4</v>
          </cell>
          <cell r="N430">
            <v>803.4</v>
          </cell>
        </row>
        <row r="431">
          <cell r="A431" t="str">
            <v>510514</v>
          </cell>
          <cell r="B431">
            <v>5105</v>
          </cell>
          <cell r="C431" t="str">
            <v>Ole Jacobsen</v>
          </cell>
          <cell r="D431" t="str">
            <v>Skovbakken 22</v>
          </cell>
          <cell r="E431">
            <v>14</v>
          </cell>
          <cell r="F431" t="str">
            <v>Korskro</v>
          </cell>
          <cell r="G431" t="str">
            <v>Nej</v>
          </cell>
          <cell r="H431">
            <v>99</v>
          </cell>
          <cell r="I431">
            <v>198</v>
          </cell>
          <cell r="J431">
            <v>0</v>
          </cell>
          <cell r="K431">
            <v>653.4</v>
          </cell>
          <cell r="L431">
            <v>150</v>
          </cell>
          <cell r="M431">
            <v>803.4</v>
          </cell>
          <cell r="N431">
            <v>803.4</v>
          </cell>
        </row>
        <row r="432">
          <cell r="A432" t="str">
            <v>510515</v>
          </cell>
          <cell r="B432">
            <v>5105</v>
          </cell>
          <cell r="C432" t="str">
            <v>Ole Jacobsen</v>
          </cell>
          <cell r="D432" t="str">
            <v>Skovbakken 22</v>
          </cell>
          <cell r="E432">
            <v>15</v>
          </cell>
          <cell r="F432" t="str">
            <v>Vejlby</v>
          </cell>
          <cell r="G432" t="str">
            <v>Nej</v>
          </cell>
          <cell r="H432">
            <v>125</v>
          </cell>
          <cell r="I432">
            <v>250</v>
          </cell>
          <cell r="J432">
            <v>0</v>
          </cell>
          <cell r="K432">
            <v>825</v>
          </cell>
          <cell r="L432">
            <v>150</v>
          </cell>
          <cell r="M432">
            <v>975</v>
          </cell>
          <cell r="N432">
            <v>975</v>
          </cell>
        </row>
        <row r="433">
          <cell r="A433" t="str">
            <v>510517</v>
          </cell>
          <cell r="B433">
            <v>5105</v>
          </cell>
          <cell r="C433" t="str">
            <v>Ole Jacobsen</v>
          </cell>
          <cell r="D433" t="str">
            <v>Skovbakken 22</v>
          </cell>
          <cell r="E433">
            <v>17</v>
          </cell>
          <cell r="F433" t="str">
            <v>Skovby</v>
          </cell>
          <cell r="G433" t="str">
            <v>Nej</v>
          </cell>
          <cell r="H433">
            <v>157</v>
          </cell>
          <cell r="I433">
            <v>314</v>
          </cell>
          <cell r="J433">
            <v>0</v>
          </cell>
          <cell r="K433">
            <v>1036.2</v>
          </cell>
          <cell r="L433">
            <v>150</v>
          </cell>
          <cell r="M433">
            <v>1186.2</v>
          </cell>
          <cell r="N433">
            <v>1186.2</v>
          </cell>
        </row>
        <row r="434">
          <cell r="A434" t="str">
            <v>510524</v>
          </cell>
          <cell r="B434">
            <v>5105</v>
          </cell>
          <cell r="C434" t="str">
            <v>Ole Jacobsen</v>
          </cell>
          <cell r="D434" t="str">
            <v>Skovbakken 22</v>
          </cell>
          <cell r="E434">
            <v>24</v>
          </cell>
          <cell r="F434" t="str">
            <v>Ellling</v>
          </cell>
          <cell r="G434" t="str">
            <v>Nej</v>
          </cell>
          <cell r="H434">
            <v>66</v>
          </cell>
          <cell r="I434">
            <v>132</v>
          </cell>
          <cell r="J434">
            <v>0</v>
          </cell>
          <cell r="K434">
            <v>435.59999999999997</v>
          </cell>
          <cell r="L434">
            <v>150</v>
          </cell>
          <cell r="M434">
            <v>585.5999999999999</v>
          </cell>
          <cell r="N434">
            <v>585.5999999999999</v>
          </cell>
        </row>
        <row r="435">
          <cell r="A435" t="str">
            <v>510530</v>
          </cell>
          <cell r="B435">
            <v>5105</v>
          </cell>
          <cell r="C435" t="str">
            <v>Ole Jacobsen</v>
          </cell>
          <cell r="D435" t="str">
            <v>Skovbakken 22</v>
          </cell>
          <cell r="E435">
            <v>30</v>
          </cell>
          <cell r="F435" t="str">
            <v>Fladbro</v>
          </cell>
          <cell r="G435" t="str">
            <v>Nej</v>
          </cell>
          <cell r="H435">
            <v>89</v>
          </cell>
          <cell r="I435">
            <v>178</v>
          </cell>
          <cell r="J435">
            <v>0</v>
          </cell>
          <cell r="K435">
            <v>587.4</v>
          </cell>
          <cell r="L435">
            <v>150</v>
          </cell>
          <cell r="M435">
            <v>737.4</v>
          </cell>
          <cell r="N435">
            <v>737.4</v>
          </cell>
        </row>
        <row r="436">
          <cell r="A436" t="str">
            <v>510533</v>
          </cell>
          <cell r="B436">
            <v>5105</v>
          </cell>
          <cell r="C436" t="str">
            <v>Ole Jacobsen</v>
          </cell>
          <cell r="D436" t="str">
            <v>Skovbakken 22</v>
          </cell>
          <cell r="E436">
            <v>33</v>
          </cell>
          <cell r="F436" t="str">
            <v>Slangerup</v>
          </cell>
          <cell r="G436" t="str">
            <v>Ja</v>
          </cell>
          <cell r="H436">
            <v>334</v>
          </cell>
          <cell r="I436">
            <v>668</v>
          </cell>
          <cell r="J436">
            <v>400</v>
          </cell>
          <cell r="K436">
            <v>2204.4</v>
          </cell>
          <cell r="L436">
            <v>150</v>
          </cell>
          <cell r="M436">
            <v>2754.4</v>
          </cell>
          <cell r="N436">
            <v>2354.4</v>
          </cell>
        </row>
        <row r="437">
          <cell r="A437" t="str">
            <v>510537</v>
          </cell>
          <cell r="B437">
            <v>5105</v>
          </cell>
          <cell r="C437" t="str">
            <v>Ole Jacobsen</v>
          </cell>
          <cell r="D437" t="str">
            <v>Skovbakken 22</v>
          </cell>
          <cell r="E437">
            <v>37</v>
          </cell>
          <cell r="F437" t="str">
            <v>Glumsø</v>
          </cell>
          <cell r="G437" t="str">
            <v>Ja</v>
          </cell>
          <cell r="H437">
            <v>275</v>
          </cell>
          <cell r="I437">
            <v>550</v>
          </cell>
          <cell r="J437">
            <v>400</v>
          </cell>
          <cell r="K437">
            <v>1815</v>
          </cell>
          <cell r="L437">
            <v>150</v>
          </cell>
          <cell r="M437">
            <v>2365</v>
          </cell>
          <cell r="N437">
            <v>1965</v>
          </cell>
        </row>
        <row r="438">
          <cell r="A438" t="str">
            <v>510544</v>
          </cell>
          <cell r="B438">
            <v>5105</v>
          </cell>
          <cell r="C438" t="str">
            <v>Ole Jacobsen</v>
          </cell>
          <cell r="D438" t="str">
            <v>Skovbakken 22</v>
          </cell>
          <cell r="E438">
            <v>44</v>
          </cell>
          <cell r="F438" t="str">
            <v>København</v>
          </cell>
          <cell r="G438" t="str">
            <v>Ja</v>
          </cell>
          <cell r="H438">
            <v>336</v>
          </cell>
          <cell r="I438">
            <v>672</v>
          </cell>
          <cell r="J438">
            <v>400</v>
          </cell>
          <cell r="K438">
            <v>2217.6</v>
          </cell>
          <cell r="L438">
            <v>150</v>
          </cell>
          <cell r="M438">
            <v>2767.6</v>
          </cell>
          <cell r="N438">
            <v>2367.6</v>
          </cell>
        </row>
        <row r="439">
          <cell r="A439" t="str">
            <v>510552</v>
          </cell>
          <cell r="B439">
            <v>5105</v>
          </cell>
          <cell r="C439" t="str">
            <v>Ole Jacobsen</v>
          </cell>
          <cell r="D439" t="str">
            <v>Skovbakken 22</v>
          </cell>
          <cell r="E439">
            <v>52</v>
          </cell>
          <cell r="F439" t="str">
            <v>Korsløkke</v>
          </cell>
          <cell r="G439" t="str">
            <v>Nej</v>
          </cell>
          <cell r="H439">
            <v>183</v>
          </cell>
          <cell r="I439">
            <v>366</v>
          </cell>
          <cell r="J439">
            <v>0</v>
          </cell>
          <cell r="K439">
            <v>1207.8</v>
          </cell>
          <cell r="L439">
            <v>150</v>
          </cell>
          <cell r="M439">
            <v>1357.8</v>
          </cell>
          <cell r="N439">
            <v>1357.8</v>
          </cell>
        </row>
        <row r="440">
          <cell r="A440" t="str">
            <v>510555</v>
          </cell>
          <cell r="B440">
            <v>5105</v>
          </cell>
          <cell r="C440" t="str">
            <v>Ole Jacobsen</v>
          </cell>
          <cell r="D440" t="str">
            <v>Skovbakken 22</v>
          </cell>
          <cell r="E440">
            <v>55</v>
          </cell>
          <cell r="F440" t="str">
            <v>Bred</v>
          </cell>
          <cell r="G440" t="str">
            <v>Nej</v>
          </cell>
          <cell r="H440">
            <v>161</v>
          </cell>
          <cell r="I440">
            <v>322</v>
          </cell>
          <cell r="J440">
            <v>0</v>
          </cell>
          <cell r="K440">
            <v>1062.6</v>
          </cell>
          <cell r="L440">
            <v>150</v>
          </cell>
          <cell r="M440">
            <v>1212.6</v>
          </cell>
          <cell r="N440">
            <v>1212.6</v>
          </cell>
        </row>
        <row r="441">
          <cell r="A441" t="str">
            <v>510556</v>
          </cell>
          <cell r="B441">
            <v>5105</v>
          </cell>
          <cell r="C441" t="str">
            <v>Ole Jacobsen</v>
          </cell>
          <cell r="D441" t="str">
            <v>Skovbakken 22</v>
          </cell>
          <cell r="E441">
            <v>56</v>
          </cell>
          <cell r="F441" t="str">
            <v>Fjelsted</v>
          </cell>
          <cell r="G441" t="str">
            <v>Nej</v>
          </cell>
          <cell r="H441">
            <v>152</v>
          </cell>
          <cell r="I441">
            <v>304</v>
          </cell>
          <cell r="J441">
            <v>0</v>
          </cell>
          <cell r="K441">
            <v>1003.1999999999999</v>
          </cell>
          <cell r="L441">
            <v>150</v>
          </cell>
          <cell r="M441">
            <v>1153.1999999999998</v>
          </cell>
          <cell r="N441">
            <v>1153.1999999999998</v>
          </cell>
        </row>
        <row r="442">
          <cell r="A442" t="str">
            <v>510557</v>
          </cell>
          <cell r="B442">
            <v>5105</v>
          </cell>
          <cell r="C442" t="str">
            <v>Ole Jacobsen</v>
          </cell>
          <cell r="D442" t="str">
            <v>Skovbakken 22</v>
          </cell>
          <cell r="E442">
            <v>57</v>
          </cell>
          <cell r="F442" t="str">
            <v>Munkebo</v>
          </cell>
          <cell r="G442" t="str">
            <v>Nej</v>
          </cell>
          <cell r="H442">
            <v>189</v>
          </cell>
          <cell r="I442">
            <v>378</v>
          </cell>
          <cell r="J442">
            <v>0</v>
          </cell>
          <cell r="K442">
            <v>1247.3999999999999</v>
          </cell>
          <cell r="L442">
            <v>150</v>
          </cell>
          <cell r="M442">
            <v>1397.3999999999999</v>
          </cell>
          <cell r="N442">
            <v>1397.3999999999999</v>
          </cell>
        </row>
        <row r="443">
          <cell r="A443" t="str">
            <v>510569</v>
          </cell>
          <cell r="B443">
            <v>5105</v>
          </cell>
          <cell r="C443" t="str">
            <v>Ole Jacobsen</v>
          </cell>
          <cell r="D443" t="str">
            <v>Skovbakken 22</v>
          </cell>
          <cell r="E443">
            <v>69</v>
          </cell>
          <cell r="F443" t="str">
            <v>Brovst</v>
          </cell>
          <cell r="G443" t="str">
            <v>Nej</v>
          </cell>
          <cell r="H443">
            <v>130</v>
          </cell>
          <cell r="I443">
            <v>260</v>
          </cell>
          <cell r="J443">
            <v>0</v>
          </cell>
          <cell r="K443">
            <v>858</v>
          </cell>
          <cell r="L443">
            <v>150</v>
          </cell>
          <cell r="M443">
            <v>1008</v>
          </cell>
          <cell r="N443">
            <v>1008</v>
          </cell>
        </row>
        <row r="444">
          <cell r="A444" t="str">
            <v>510574</v>
          </cell>
          <cell r="B444">
            <v>5105</v>
          </cell>
          <cell r="C444" t="str">
            <v>Ole Jacobsen</v>
          </cell>
          <cell r="D444" t="str">
            <v>Skovbakken 22</v>
          </cell>
          <cell r="E444">
            <v>74</v>
          </cell>
          <cell r="F444" t="str">
            <v>Holstebro</v>
          </cell>
          <cell r="G444" t="str">
            <v>Nej</v>
          </cell>
          <cell r="H444">
            <v>17</v>
          </cell>
          <cell r="I444">
            <v>34</v>
          </cell>
          <cell r="J444">
            <v>0</v>
          </cell>
          <cell r="K444">
            <v>112.19999999999999</v>
          </cell>
          <cell r="L444">
            <v>150</v>
          </cell>
          <cell r="M444">
            <v>262.2</v>
          </cell>
          <cell r="N444">
            <v>262.2</v>
          </cell>
        </row>
        <row r="445">
          <cell r="A445" t="str">
            <v>510581</v>
          </cell>
          <cell r="B445">
            <v>5105</v>
          </cell>
          <cell r="C445" t="str">
            <v>Ole Jacobsen</v>
          </cell>
          <cell r="D445" t="str">
            <v>Skovbakken 22</v>
          </cell>
          <cell r="E445">
            <v>81</v>
          </cell>
          <cell r="F445" t="str">
            <v>Uhre</v>
          </cell>
          <cell r="G445" t="str">
            <v>Nej</v>
          </cell>
          <cell r="H445">
            <v>40</v>
          </cell>
          <cell r="I445">
            <v>80</v>
          </cell>
          <cell r="J445">
            <v>0</v>
          </cell>
          <cell r="K445">
            <v>264</v>
          </cell>
          <cell r="L445">
            <v>150</v>
          </cell>
          <cell r="M445">
            <v>414</v>
          </cell>
          <cell r="N445">
            <v>414</v>
          </cell>
        </row>
        <row r="446">
          <cell r="A446" t="str">
            <v>510582</v>
          </cell>
          <cell r="B446">
            <v>5105</v>
          </cell>
          <cell r="C446" t="str">
            <v>Ole Jacobsen</v>
          </cell>
          <cell r="D446" t="str">
            <v>Skovbakken 22</v>
          </cell>
          <cell r="E446">
            <v>82</v>
          </cell>
          <cell r="F446" t="str">
            <v>Skærbæk</v>
          </cell>
          <cell r="G446" t="str">
            <v>Nej</v>
          </cell>
          <cell r="H446">
            <v>147</v>
          </cell>
          <cell r="I446">
            <v>294</v>
          </cell>
          <cell r="J446">
            <v>0</v>
          </cell>
          <cell r="K446">
            <v>970.1999999999999</v>
          </cell>
          <cell r="L446">
            <v>150</v>
          </cell>
          <cell r="M446">
            <v>1120.1999999999998</v>
          </cell>
          <cell r="N446">
            <v>1120.1999999999998</v>
          </cell>
        </row>
        <row r="447">
          <cell r="A447" t="str">
            <v>510583</v>
          </cell>
          <cell r="B447">
            <v>5105</v>
          </cell>
          <cell r="C447" t="str">
            <v>Ole Jacobsen</v>
          </cell>
          <cell r="D447" t="str">
            <v>Skovbakken 22</v>
          </cell>
          <cell r="E447">
            <v>83</v>
          </cell>
          <cell r="F447" t="str">
            <v>Holsted</v>
          </cell>
          <cell r="G447" t="str">
            <v>Nej</v>
          </cell>
          <cell r="H447">
            <v>114</v>
          </cell>
          <cell r="I447">
            <v>228</v>
          </cell>
          <cell r="J447">
            <v>0</v>
          </cell>
          <cell r="K447">
            <v>752.4</v>
          </cell>
          <cell r="L447">
            <v>150</v>
          </cell>
          <cell r="M447">
            <v>902.4</v>
          </cell>
          <cell r="N447">
            <v>902.4</v>
          </cell>
        </row>
        <row r="448">
          <cell r="A448" t="str">
            <v>510587</v>
          </cell>
          <cell r="B448">
            <v>5105</v>
          </cell>
          <cell r="C448" t="str">
            <v>Ole Jacobsen</v>
          </cell>
          <cell r="D448" t="str">
            <v>Skovbakken 22</v>
          </cell>
          <cell r="E448">
            <v>87</v>
          </cell>
          <cell r="F448" t="str">
            <v>Vojens</v>
          </cell>
          <cell r="G448" t="str">
            <v>Nej</v>
          </cell>
          <cell r="H448">
            <v>156</v>
          </cell>
          <cell r="I448">
            <v>312</v>
          </cell>
          <cell r="J448">
            <v>0</v>
          </cell>
          <cell r="K448">
            <v>1029.6</v>
          </cell>
          <cell r="L448">
            <v>150</v>
          </cell>
          <cell r="M448">
            <v>1179.6</v>
          </cell>
          <cell r="N448">
            <v>1179.6</v>
          </cell>
        </row>
        <row r="449">
          <cell r="A449" t="str">
            <v>510591</v>
          </cell>
          <cell r="B449">
            <v>5105</v>
          </cell>
          <cell r="C449" t="str">
            <v>Ole Jacobsen</v>
          </cell>
          <cell r="D449" t="str">
            <v>Skovbakken 22</v>
          </cell>
          <cell r="E449">
            <v>91</v>
          </cell>
          <cell r="F449" t="str">
            <v>Outrup</v>
          </cell>
          <cell r="G449" t="str">
            <v>Nej</v>
          </cell>
          <cell r="H449">
            <v>80</v>
          </cell>
          <cell r="I449">
            <v>160</v>
          </cell>
          <cell r="J449">
            <v>0</v>
          </cell>
          <cell r="K449">
            <v>528</v>
          </cell>
          <cell r="L449">
            <v>150</v>
          </cell>
          <cell r="M449">
            <v>678</v>
          </cell>
          <cell r="N449">
            <v>678</v>
          </cell>
        </row>
        <row r="450">
          <cell r="A450" t="str">
            <v>510593</v>
          </cell>
          <cell r="B450">
            <v>5105</v>
          </cell>
          <cell r="C450" t="str">
            <v>Ole Jacobsen</v>
          </cell>
          <cell r="D450" t="str">
            <v>Skovbakken 22</v>
          </cell>
          <cell r="E450">
            <v>93</v>
          </cell>
          <cell r="F450" t="str">
            <v>Grindsted</v>
          </cell>
          <cell r="G450" t="str">
            <v>Nej</v>
          </cell>
          <cell r="H450">
            <v>78</v>
          </cell>
          <cell r="I450">
            <v>156</v>
          </cell>
          <cell r="J450">
            <v>0</v>
          </cell>
          <cell r="K450">
            <v>514.8</v>
          </cell>
          <cell r="L450">
            <v>150</v>
          </cell>
          <cell r="M450">
            <v>664.8</v>
          </cell>
          <cell r="N450">
            <v>664.8</v>
          </cell>
        </row>
        <row r="451">
          <cell r="A451" t="str">
            <v>554014</v>
          </cell>
          <cell r="B451">
            <v>5540</v>
          </cell>
          <cell r="C451" t="str">
            <v>Steen Kjær</v>
          </cell>
          <cell r="D451" t="str">
            <v>Holsevej 30</v>
          </cell>
          <cell r="E451">
            <v>14</v>
          </cell>
          <cell r="F451" t="str">
            <v>Korskro</v>
          </cell>
          <cell r="G451" t="str">
            <v>Nej</v>
          </cell>
          <cell r="H451">
            <v>98</v>
          </cell>
          <cell r="I451">
            <v>196</v>
          </cell>
          <cell r="J451">
            <v>0</v>
          </cell>
          <cell r="K451">
            <v>646.8</v>
          </cell>
          <cell r="L451">
            <v>150</v>
          </cell>
          <cell r="M451">
            <v>796.8</v>
          </cell>
          <cell r="N451">
            <v>796.8</v>
          </cell>
        </row>
        <row r="452">
          <cell r="A452" t="str">
            <v>554015</v>
          </cell>
          <cell r="B452">
            <v>5540</v>
          </cell>
          <cell r="C452" t="str">
            <v>Steen Kjær</v>
          </cell>
          <cell r="D452" t="str">
            <v>Holsevej 30</v>
          </cell>
          <cell r="E452">
            <v>15</v>
          </cell>
          <cell r="F452" t="str">
            <v>Vejlby</v>
          </cell>
          <cell r="G452" t="str">
            <v>Nej</v>
          </cell>
          <cell r="H452">
            <v>32</v>
          </cell>
          <cell r="I452">
            <v>64</v>
          </cell>
          <cell r="J452">
            <v>0</v>
          </cell>
          <cell r="K452">
            <v>211.2</v>
          </cell>
          <cell r="L452">
            <v>150</v>
          </cell>
          <cell r="M452">
            <v>361.2</v>
          </cell>
          <cell r="N452">
            <v>361.2</v>
          </cell>
        </row>
        <row r="453">
          <cell r="A453" t="str">
            <v>554017</v>
          </cell>
          <cell r="B453">
            <v>5540</v>
          </cell>
          <cell r="C453" t="str">
            <v>Steen Kjær</v>
          </cell>
          <cell r="D453" t="str">
            <v>Holsevej 30</v>
          </cell>
          <cell r="E453">
            <v>17</v>
          </cell>
          <cell r="F453" t="str">
            <v>Skovby</v>
          </cell>
          <cell r="G453" t="str">
            <v>Nej</v>
          </cell>
          <cell r="H453">
            <v>84</v>
          </cell>
          <cell r="I453">
            <v>168</v>
          </cell>
          <cell r="J453">
            <v>0</v>
          </cell>
          <cell r="K453">
            <v>554.4</v>
          </cell>
          <cell r="L453">
            <v>150</v>
          </cell>
          <cell r="M453">
            <v>704.4</v>
          </cell>
          <cell r="N453">
            <v>704.4</v>
          </cell>
        </row>
        <row r="454">
          <cell r="A454" t="str">
            <v>554024</v>
          </cell>
          <cell r="B454">
            <v>5540</v>
          </cell>
          <cell r="C454" t="str">
            <v>Steen Kjær</v>
          </cell>
          <cell r="D454" t="str">
            <v>Holsevej 30</v>
          </cell>
          <cell r="E454">
            <v>24</v>
          </cell>
          <cell r="F454" t="str">
            <v>Ellling</v>
          </cell>
          <cell r="G454" t="str">
            <v>Nej</v>
          </cell>
          <cell r="H454">
            <v>109</v>
          </cell>
          <cell r="I454">
            <v>218</v>
          </cell>
          <cell r="J454">
            <v>0</v>
          </cell>
          <cell r="K454">
            <v>719.4</v>
          </cell>
          <cell r="L454">
            <v>150</v>
          </cell>
          <cell r="M454">
            <v>869.4</v>
          </cell>
          <cell r="N454">
            <v>869.4</v>
          </cell>
        </row>
        <row r="455">
          <cell r="A455" t="str">
            <v>554030</v>
          </cell>
          <cell r="B455">
            <v>5540</v>
          </cell>
          <cell r="C455" t="str">
            <v>Steen Kjær</v>
          </cell>
          <cell r="D455" t="str">
            <v>Holsevej 30</v>
          </cell>
          <cell r="E455">
            <v>30</v>
          </cell>
          <cell r="F455" t="str">
            <v>Fladbro</v>
          </cell>
          <cell r="G455" t="str">
            <v>Nej</v>
          </cell>
          <cell r="H455">
            <v>290</v>
          </cell>
          <cell r="I455">
            <v>580</v>
          </cell>
          <cell r="J455">
            <v>0</v>
          </cell>
          <cell r="K455">
            <v>1914</v>
          </cell>
          <cell r="L455">
            <v>150</v>
          </cell>
          <cell r="M455">
            <v>2064</v>
          </cell>
          <cell r="N455">
            <v>2064</v>
          </cell>
        </row>
        <row r="456">
          <cell r="A456" t="str">
            <v>554033</v>
          </cell>
          <cell r="B456">
            <v>5540</v>
          </cell>
          <cell r="C456" t="str">
            <v>Steen Kjær</v>
          </cell>
          <cell r="D456" t="str">
            <v>Holsevej 30</v>
          </cell>
          <cell r="E456">
            <v>33</v>
          </cell>
          <cell r="F456" t="str">
            <v>Slangerup</v>
          </cell>
          <cell r="G456" t="str">
            <v>Ja</v>
          </cell>
          <cell r="H456">
            <v>191</v>
          </cell>
          <cell r="I456">
            <v>382</v>
          </cell>
          <cell r="J456">
            <v>400</v>
          </cell>
          <cell r="K456">
            <v>1260.6</v>
          </cell>
          <cell r="L456">
            <v>150</v>
          </cell>
          <cell r="M456">
            <v>1810.6</v>
          </cell>
          <cell r="N456">
            <v>1410.6</v>
          </cell>
        </row>
        <row r="457">
          <cell r="A457" t="str">
            <v>554037</v>
          </cell>
          <cell r="B457">
            <v>5540</v>
          </cell>
          <cell r="C457" t="str">
            <v>Steen Kjær</v>
          </cell>
          <cell r="D457" t="str">
            <v>Holsevej 30</v>
          </cell>
          <cell r="E457">
            <v>37</v>
          </cell>
          <cell r="F457" t="str">
            <v>Glumsø</v>
          </cell>
          <cell r="G457" t="str">
            <v>Ja</v>
          </cell>
          <cell r="H457">
            <v>132</v>
          </cell>
          <cell r="I457">
            <v>264</v>
          </cell>
          <cell r="J457">
            <v>400</v>
          </cell>
          <cell r="K457">
            <v>871.1999999999999</v>
          </cell>
          <cell r="L457">
            <v>150</v>
          </cell>
          <cell r="M457">
            <v>1421.1999999999998</v>
          </cell>
          <cell r="N457">
            <v>1021.1999999999999</v>
          </cell>
        </row>
        <row r="458">
          <cell r="A458" t="str">
            <v>554044</v>
          </cell>
          <cell r="B458">
            <v>5540</v>
          </cell>
          <cell r="C458" t="str">
            <v>Steen Kjær</v>
          </cell>
          <cell r="D458" t="str">
            <v>Holsevej 30</v>
          </cell>
          <cell r="E458">
            <v>44</v>
          </cell>
          <cell r="F458" t="str">
            <v>København</v>
          </cell>
          <cell r="G458" t="str">
            <v>Ja</v>
          </cell>
          <cell r="H458">
            <v>193</v>
          </cell>
          <cell r="I458">
            <v>386</v>
          </cell>
          <cell r="J458">
            <v>400</v>
          </cell>
          <cell r="K458">
            <v>1273.8</v>
          </cell>
          <cell r="L458">
            <v>150</v>
          </cell>
          <cell r="M458">
            <v>1823.8</v>
          </cell>
          <cell r="N458">
            <v>1423.8</v>
          </cell>
        </row>
        <row r="459">
          <cell r="A459" t="str">
            <v>554052</v>
          </cell>
          <cell r="B459">
            <v>5540</v>
          </cell>
          <cell r="C459" t="str">
            <v>Steen Kjær</v>
          </cell>
          <cell r="D459" t="str">
            <v>Holsevej 30</v>
          </cell>
          <cell r="E459">
            <v>52</v>
          </cell>
          <cell r="F459" t="str">
            <v>Korsløkke</v>
          </cell>
          <cell r="G459" t="str">
            <v>Nej</v>
          </cell>
          <cell r="H459">
            <v>41</v>
          </cell>
          <cell r="I459">
            <v>82</v>
          </cell>
          <cell r="J459">
            <v>0</v>
          </cell>
          <cell r="K459">
            <v>270.59999999999997</v>
          </cell>
          <cell r="L459">
            <v>150</v>
          </cell>
          <cell r="M459">
            <v>420.59999999999997</v>
          </cell>
          <cell r="N459">
            <v>420.59999999999997</v>
          </cell>
        </row>
        <row r="460">
          <cell r="A460" t="str">
            <v>554055</v>
          </cell>
          <cell r="B460">
            <v>5540</v>
          </cell>
          <cell r="C460" t="str">
            <v>Steen Kjær</v>
          </cell>
          <cell r="D460" t="str">
            <v>Holsevej 30</v>
          </cell>
          <cell r="E460">
            <v>55</v>
          </cell>
          <cell r="F460" t="str">
            <v>Bred</v>
          </cell>
          <cell r="G460" t="str">
            <v>Nej</v>
          </cell>
          <cell r="H460">
            <v>18</v>
          </cell>
          <cell r="I460">
            <v>36</v>
          </cell>
          <cell r="J460">
            <v>0</v>
          </cell>
          <cell r="K460">
            <v>118.8</v>
          </cell>
          <cell r="L460">
            <v>150</v>
          </cell>
          <cell r="M460">
            <v>268.8</v>
          </cell>
          <cell r="N460">
            <v>268.8</v>
          </cell>
        </row>
        <row r="461">
          <cell r="A461" t="str">
            <v>554056</v>
          </cell>
          <cell r="B461">
            <v>5540</v>
          </cell>
          <cell r="C461" t="str">
            <v>Steen Kjær</v>
          </cell>
          <cell r="D461" t="str">
            <v>Holsevej 30</v>
          </cell>
          <cell r="E461">
            <v>56</v>
          </cell>
          <cell r="F461" t="str">
            <v>Fjelsted</v>
          </cell>
          <cell r="G461" t="str">
            <v>Nej</v>
          </cell>
          <cell r="H461">
            <v>9</v>
          </cell>
          <cell r="I461">
            <v>18</v>
          </cell>
          <cell r="J461">
            <v>0</v>
          </cell>
          <cell r="K461">
            <v>100</v>
          </cell>
          <cell r="L461">
            <v>150</v>
          </cell>
          <cell r="M461">
            <v>250</v>
          </cell>
          <cell r="N461">
            <v>250</v>
          </cell>
        </row>
        <row r="462">
          <cell r="A462" t="str">
            <v>554057</v>
          </cell>
          <cell r="B462">
            <v>5540</v>
          </cell>
          <cell r="C462" t="str">
            <v>Steen Kjær</v>
          </cell>
          <cell r="D462" t="str">
            <v>Holsevej 30</v>
          </cell>
          <cell r="E462">
            <v>57</v>
          </cell>
          <cell r="F462" t="str">
            <v>Munkebo</v>
          </cell>
          <cell r="G462" t="str">
            <v>Nej</v>
          </cell>
          <cell r="H462">
            <v>47</v>
          </cell>
          <cell r="I462">
            <v>94</v>
          </cell>
          <cell r="J462">
            <v>0</v>
          </cell>
          <cell r="K462">
            <v>310.2</v>
          </cell>
          <cell r="L462">
            <v>150</v>
          </cell>
          <cell r="M462">
            <v>460.2</v>
          </cell>
          <cell r="N462">
            <v>460.2</v>
          </cell>
        </row>
        <row r="463">
          <cell r="A463" t="str">
            <v>554069</v>
          </cell>
          <cell r="B463">
            <v>5540</v>
          </cell>
          <cell r="C463" t="str">
            <v>Steen Kjær</v>
          </cell>
          <cell r="D463" t="str">
            <v>Holsevej 30</v>
          </cell>
          <cell r="E463">
            <v>69</v>
          </cell>
          <cell r="F463" t="str">
            <v>Brovst</v>
          </cell>
          <cell r="G463" t="str">
            <v>Nej</v>
          </cell>
          <cell r="H463">
            <v>257</v>
          </cell>
          <cell r="I463">
            <v>514</v>
          </cell>
          <cell r="J463">
            <v>0</v>
          </cell>
          <cell r="K463">
            <v>1696.1999999999998</v>
          </cell>
          <cell r="L463">
            <v>150</v>
          </cell>
          <cell r="M463">
            <v>1846.1999999999998</v>
          </cell>
          <cell r="N463">
            <v>1846.1999999999998</v>
          </cell>
        </row>
        <row r="464">
          <cell r="A464" t="str">
            <v>554074</v>
          </cell>
          <cell r="B464">
            <v>5540</v>
          </cell>
          <cell r="C464" t="str">
            <v>Steen Kjær</v>
          </cell>
          <cell r="D464" t="str">
            <v>Holsevej 30</v>
          </cell>
          <cell r="E464">
            <v>74</v>
          </cell>
          <cell r="F464" t="str">
            <v>Holstebro</v>
          </cell>
          <cell r="G464" t="str">
            <v>Nej</v>
          </cell>
          <cell r="H464">
            <v>149</v>
          </cell>
          <cell r="I464">
            <v>298</v>
          </cell>
          <cell r="J464">
            <v>0</v>
          </cell>
          <cell r="K464">
            <v>983.4</v>
          </cell>
          <cell r="L464">
            <v>150</v>
          </cell>
          <cell r="M464">
            <v>1133.4</v>
          </cell>
          <cell r="N464">
            <v>1133.4</v>
          </cell>
        </row>
        <row r="465">
          <cell r="A465" t="str">
            <v>554081</v>
          </cell>
          <cell r="B465">
            <v>5540</v>
          </cell>
          <cell r="C465" t="str">
            <v>Steen Kjær</v>
          </cell>
          <cell r="D465" t="str">
            <v>Holsevej 30</v>
          </cell>
          <cell r="E465">
            <v>81</v>
          </cell>
          <cell r="F465" t="str">
            <v>Uhre</v>
          </cell>
          <cell r="G465" t="str">
            <v>Nej</v>
          </cell>
          <cell r="H465">
            <v>129</v>
          </cell>
          <cell r="I465">
            <v>258</v>
          </cell>
          <cell r="J465">
            <v>0</v>
          </cell>
          <cell r="K465">
            <v>851.4</v>
          </cell>
          <cell r="L465">
            <v>150</v>
          </cell>
          <cell r="M465">
            <v>1001.4</v>
          </cell>
          <cell r="N465">
            <v>1001.4</v>
          </cell>
        </row>
        <row r="466">
          <cell r="A466" t="str">
            <v>554082</v>
          </cell>
          <cell r="B466">
            <v>5540</v>
          </cell>
          <cell r="C466" t="str">
            <v>Steen Kjær</v>
          </cell>
          <cell r="D466" t="str">
            <v>Holsevej 30</v>
          </cell>
          <cell r="E466">
            <v>82</v>
          </cell>
          <cell r="F466" t="str">
            <v>Skærbæk</v>
          </cell>
          <cell r="G466" t="str">
            <v>Nej</v>
          </cell>
          <cell r="H466">
            <v>112</v>
          </cell>
          <cell r="I466">
            <v>224</v>
          </cell>
          <cell r="J466">
            <v>0</v>
          </cell>
          <cell r="K466">
            <v>739.1999999999999</v>
          </cell>
          <cell r="L466">
            <v>150</v>
          </cell>
          <cell r="M466">
            <v>889.1999999999999</v>
          </cell>
          <cell r="N466">
            <v>889.1999999999999</v>
          </cell>
        </row>
        <row r="467">
          <cell r="A467" t="str">
            <v>554083</v>
          </cell>
          <cell r="B467">
            <v>5540</v>
          </cell>
          <cell r="C467" t="str">
            <v>Steen Kjær</v>
          </cell>
          <cell r="D467" t="str">
            <v>Holsevej 30</v>
          </cell>
          <cell r="E467">
            <v>83</v>
          </cell>
          <cell r="F467" t="str">
            <v>Holsted</v>
          </cell>
          <cell r="G467" t="str">
            <v>Nej</v>
          </cell>
          <cell r="H467">
            <v>80</v>
          </cell>
          <cell r="I467">
            <v>160</v>
          </cell>
          <cell r="J467">
            <v>0</v>
          </cell>
          <cell r="K467">
            <v>528</v>
          </cell>
          <cell r="L467">
            <v>150</v>
          </cell>
          <cell r="M467">
            <v>678</v>
          </cell>
          <cell r="N467">
            <v>678</v>
          </cell>
        </row>
        <row r="468">
          <cell r="A468" t="str">
            <v>554087</v>
          </cell>
          <cell r="B468">
            <v>5540</v>
          </cell>
          <cell r="C468" t="str">
            <v>Steen Kjær</v>
          </cell>
          <cell r="D468" t="str">
            <v>Holsevej 30</v>
          </cell>
          <cell r="E468">
            <v>87</v>
          </cell>
          <cell r="F468" t="str">
            <v>Vojens</v>
          </cell>
          <cell r="G468" t="str">
            <v>Nej</v>
          </cell>
          <cell r="H468">
            <v>83</v>
          </cell>
          <cell r="I468">
            <v>166</v>
          </cell>
          <cell r="J468">
            <v>0</v>
          </cell>
          <cell r="K468">
            <v>547.8</v>
          </cell>
          <cell r="L468">
            <v>150</v>
          </cell>
          <cell r="M468">
            <v>697.8</v>
          </cell>
          <cell r="N468">
            <v>697.8</v>
          </cell>
        </row>
        <row r="469">
          <cell r="A469" t="str">
            <v>554091</v>
          </cell>
          <cell r="B469">
            <v>5540</v>
          </cell>
          <cell r="C469" t="str">
            <v>Steen Kjær</v>
          </cell>
          <cell r="D469" t="str">
            <v>Holsevej 30</v>
          </cell>
          <cell r="E469">
            <v>91</v>
          </cell>
          <cell r="F469" t="str">
            <v>Outrup</v>
          </cell>
          <cell r="G469" t="str">
            <v>Nej</v>
          </cell>
          <cell r="H469">
            <v>127</v>
          </cell>
          <cell r="I469">
            <v>254</v>
          </cell>
          <cell r="J469">
            <v>0</v>
          </cell>
          <cell r="K469">
            <v>838.1999999999999</v>
          </cell>
          <cell r="L469">
            <v>150</v>
          </cell>
          <cell r="M469">
            <v>988.1999999999999</v>
          </cell>
          <cell r="N469">
            <v>988.1999999999999</v>
          </cell>
        </row>
        <row r="470">
          <cell r="A470" t="str">
            <v>554093</v>
          </cell>
          <cell r="B470">
            <v>5540</v>
          </cell>
          <cell r="C470" t="str">
            <v>Steen Kjær</v>
          </cell>
          <cell r="D470" t="str">
            <v>Holsevej 30</v>
          </cell>
          <cell r="E470">
            <v>93</v>
          </cell>
          <cell r="F470" t="str">
            <v>Grindsted</v>
          </cell>
          <cell r="G470" t="str">
            <v>Nej</v>
          </cell>
          <cell r="H470">
            <v>90</v>
          </cell>
          <cell r="I470">
            <v>180</v>
          </cell>
          <cell r="J470">
            <v>0</v>
          </cell>
          <cell r="K470">
            <v>594</v>
          </cell>
          <cell r="L470">
            <v>150</v>
          </cell>
          <cell r="M470">
            <v>744</v>
          </cell>
          <cell r="N470">
            <v>744</v>
          </cell>
        </row>
        <row r="471">
          <cell r="A471" t="str">
            <v>567114</v>
          </cell>
          <cell r="B471">
            <v>5671</v>
          </cell>
          <cell r="C471" t="str">
            <v>Hans Chr. Schack.</v>
          </cell>
          <cell r="D471" t="str">
            <v>Søgårdsvej 3</v>
          </cell>
          <cell r="E471">
            <v>14</v>
          </cell>
          <cell r="F471" t="str">
            <v>Korskro</v>
          </cell>
          <cell r="G471" t="str">
            <v>Nej</v>
          </cell>
          <cell r="H471">
            <v>27</v>
          </cell>
          <cell r="I471">
            <v>54</v>
          </cell>
          <cell r="J471">
            <v>0</v>
          </cell>
          <cell r="K471">
            <v>178.2</v>
          </cell>
          <cell r="L471">
            <v>150</v>
          </cell>
          <cell r="M471">
            <v>328.2</v>
          </cell>
          <cell r="N471">
            <v>328.2</v>
          </cell>
        </row>
        <row r="472">
          <cell r="A472" t="str">
            <v>567115</v>
          </cell>
          <cell r="B472">
            <v>5671</v>
          </cell>
          <cell r="C472" t="str">
            <v>Hans Chr. Schack.</v>
          </cell>
          <cell r="D472" t="str">
            <v>Søgårdsvej 3</v>
          </cell>
          <cell r="E472">
            <v>15</v>
          </cell>
          <cell r="F472" t="str">
            <v>Vejlby</v>
          </cell>
          <cell r="G472" t="str">
            <v>Nej</v>
          </cell>
          <cell r="H472">
            <v>64</v>
          </cell>
          <cell r="I472">
            <v>128</v>
          </cell>
          <cell r="J472">
            <v>0</v>
          </cell>
          <cell r="K472">
            <v>422.4</v>
          </cell>
          <cell r="L472">
            <v>150</v>
          </cell>
          <cell r="M472">
            <v>572.4</v>
          </cell>
          <cell r="N472">
            <v>572.4</v>
          </cell>
        </row>
        <row r="473">
          <cell r="A473" t="str">
            <v>567117</v>
          </cell>
          <cell r="B473">
            <v>5671</v>
          </cell>
          <cell r="C473" t="str">
            <v>Hans Chr. Schack.</v>
          </cell>
          <cell r="D473" t="str">
            <v>Søgårdsvej 3</v>
          </cell>
          <cell r="E473">
            <v>17</v>
          </cell>
          <cell r="F473" t="str">
            <v>Skovby</v>
          </cell>
          <cell r="G473" t="str">
            <v>Nej</v>
          </cell>
          <cell r="H473">
            <v>55</v>
          </cell>
          <cell r="I473">
            <v>110</v>
          </cell>
          <cell r="J473">
            <v>0</v>
          </cell>
          <cell r="K473">
            <v>363</v>
          </cell>
          <cell r="L473">
            <v>150</v>
          </cell>
          <cell r="M473">
            <v>513</v>
          </cell>
          <cell r="N473">
            <v>513</v>
          </cell>
        </row>
        <row r="474">
          <cell r="A474" t="str">
            <v>567124</v>
          </cell>
          <cell r="B474">
            <v>5671</v>
          </cell>
          <cell r="C474" t="str">
            <v>Hans Chr. Schack.</v>
          </cell>
          <cell r="D474" t="str">
            <v>Søgårdsvej 3</v>
          </cell>
          <cell r="E474">
            <v>24</v>
          </cell>
          <cell r="F474" t="str">
            <v>Ellling</v>
          </cell>
          <cell r="G474" t="str">
            <v>Nej</v>
          </cell>
          <cell r="H474">
            <v>96</v>
          </cell>
          <cell r="I474">
            <v>192</v>
          </cell>
          <cell r="J474">
            <v>0</v>
          </cell>
          <cell r="K474">
            <v>633.5999999999999</v>
          </cell>
          <cell r="L474">
            <v>150</v>
          </cell>
          <cell r="M474">
            <v>783.5999999999999</v>
          </cell>
          <cell r="N474">
            <v>783.5999999999999</v>
          </cell>
        </row>
        <row r="475">
          <cell r="A475" t="str">
            <v>567130</v>
          </cell>
          <cell r="B475">
            <v>5671</v>
          </cell>
          <cell r="C475" t="str">
            <v>Hans Chr. Schack.</v>
          </cell>
          <cell r="D475" t="str">
            <v>Søgårdsvej 3</v>
          </cell>
          <cell r="E475">
            <v>30</v>
          </cell>
          <cell r="F475" t="str">
            <v>Fladbro</v>
          </cell>
          <cell r="G475" t="str">
            <v>Nej</v>
          </cell>
          <cell r="H475">
            <v>157</v>
          </cell>
          <cell r="I475">
            <v>314</v>
          </cell>
          <cell r="J475">
            <v>0</v>
          </cell>
          <cell r="K475">
            <v>1036.2</v>
          </cell>
          <cell r="L475">
            <v>150</v>
          </cell>
          <cell r="M475">
            <v>1186.2</v>
          </cell>
          <cell r="N475">
            <v>1186.2</v>
          </cell>
        </row>
        <row r="476">
          <cell r="A476" t="str">
            <v>567133</v>
          </cell>
          <cell r="B476">
            <v>5671</v>
          </cell>
          <cell r="C476" t="str">
            <v>Hans Chr. Schack.</v>
          </cell>
          <cell r="D476" t="str">
            <v>Søgårdsvej 3</v>
          </cell>
          <cell r="E476">
            <v>33</v>
          </cell>
          <cell r="F476" t="str">
            <v>Slangerup</v>
          </cell>
          <cell r="G476" t="str">
            <v>Ja</v>
          </cell>
          <cell r="H476">
            <v>260</v>
          </cell>
          <cell r="I476">
            <v>520</v>
          </cell>
          <cell r="J476">
            <v>400</v>
          </cell>
          <cell r="K476">
            <v>1716</v>
          </cell>
          <cell r="L476">
            <v>150</v>
          </cell>
          <cell r="M476">
            <v>2266</v>
          </cell>
          <cell r="N476">
            <v>1866</v>
          </cell>
        </row>
        <row r="477">
          <cell r="A477" t="str">
            <v>567137</v>
          </cell>
          <cell r="B477">
            <v>5671</v>
          </cell>
          <cell r="C477" t="str">
            <v>Hans Chr. Schack.</v>
          </cell>
          <cell r="D477" t="str">
            <v>Søgårdsvej 3</v>
          </cell>
          <cell r="E477">
            <v>37</v>
          </cell>
          <cell r="F477" t="str">
            <v>Glumsø</v>
          </cell>
          <cell r="G477" t="str">
            <v>Ja</v>
          </cell>
          <cell r="H477">
            <v>201</v>
          </cell>
          <cell r="I477">
            <v>402</v>
          </cell>
          <cell r="J477">
            <v>400</v>
          </cell>
          <cell r="K477">
            <v>1326.6</v>
          </cell>
          <cell r="L477">
            <v>150</v>
          </cell>
          <cell r="M477">
            <v>1876.6</v>
          </cell>
          <cell r="N477">
            <v>1476.6</v>
          </cell>
        </row>
        <row r="478">
          <cell r="A478" t="str">
            <v>567144</v>
          </cell>
          <cell r="B478">
            <v>5671</v>
          </cell>
          <cell r="C478" t="str">
            <v>Hans Chr. Schack.</v>
          </cell>
          <cell r="D478" t="str">
            <v>Søgårdsvej 3</v>
          </cell>
          <cell r="E478">
            <v>44</v>
          </cell>
          <cell r="F478" t="str">
            <v>København</v>
          </cell>
          <cell r="G478" t="str">
            <v>Ja</v>
          </cell>
          <cell r="H478">
            <v>262</v>
          </cell>
          <cell r="I478">
            <v>524</v>
          </cell>
          <cell r="J478">
            <v>400</v>
          </cell>
          <cell r="K478">
            <v>1729.1999999999998</v>
          </cell>
          <cell r="L478">
            <v>150</v>
          </cell>
          <cell r="M478">
            <v>2279.2</v>
          </cell>
          <cell r="N478">
            <v>1879.1999999999998</v>
          </cell>
        </row>
        <row r="479">
          <cell r="A479" t="str">
            <v>567152</v>
          </cell>
          <cell r="B479">
            <v>5671</v>
          </cell>
          <cell r="C479" t="str">
            <v>Hans Chr. Schack.</v>
          </cell>
          <cell r="D479" t="str">
            <v>Søgårdsvej 3</v>
          </cell>
          <cell r="E479">
            <v>52</v>
          </cell>
          <cell r="F479" t="str">
            <v>Korsløkke</v>
          </cell>
          <cell r="G479" t="str">
            <v>Nej</v>
          </cell>
          <cell r="H479">
            <v>110</v>
          </cell>
          <cell r="I479">
            <v>220</v>
          </cell>
          <cell r="J479">
            <v>0</v>
          </cell>
          <cell r="K479">
            <v>726</v>
          </cell>
          <cell r="L479">
            <v>150</v>
          </cell>
          <cell r="M479">
            <v>876</v>
          </cell>
          <cell r="N479">
            <v>876</v>
          </cell>
        </row>
        <row r="480">
          <cell r="A480" t="str">
            <v>567155</v>
          </cell>
          <cell r="B480">
            <v>5671</v>
          </cell>
          <cell r="C480" t="str">
            <v>Hans Chr. Schack.</v>
          </cell>
          <cell r="D480" t="str">
            <v>Søgårdsvej 3</v>
          </cell>
          <cell r="E480">
            <v>55</v>
          </cell>
          <cell r="F480" t="str">
            <v>Bred</v>
          </cell>
          <cell r="G480" t="str">
            <v>Nej</v>
          </cell>
          <cell r="H480">
            <v>88</v>
          </cell>
          <cell r="I480">
            <v>176</v>
          </cell>
          <cell r="J480">
            <v>0</v>
          </cell>
          <cell r="K480">
            <v>580.8</v>
          </cell>
          <cell r="L480">
            <v>150</v>
          </cell>
          <cell r="M480">
            <v>730.8</v>
          </cell>
          <cell r="N480">
            <v>730.8</v>
          </cell>
        </row>
        <row r="481">
          <cell r="A481" t="str">
            <v>567156</v>
          </cell>
          <cell r="B481">
            <v>5671</v>
          </cell>
          <cell r="C481" t="str">
            <v>Hans Chr. Schack.</v>
          </cell>
          <cell r="D481" t="str">
            <v>Søgårdsvej 3</v>
          </cell>
          <cell r="E481">
            <v>56</v>
          </cell>
          <cell r="F481" t="str">
            <v>Fjelsted</v>
          </cell>
          <cell r="G481" t="str">
            <v>Nej</v>
          </cell>
          <cell r="H481">
            <v>78</v>
          </cell>
          <cell r="I481">
            <v>156</v>
          </cell>
          <cell r="J481">
            <v>0</v>
          </cell>
          <cell r="K481">
            <v>514.8</v>
          </cell>
          <cell r="L481">
            <v>150</v>
          </cell>
          <cell r="M481">
            <v>664.8</v>
          </cell>
          <cell r="N481">
            <v>664.8</v>
          </cell>
        </row>
        <row r="482">
          <cell r="A482" t="str">
            <v>567157</v>
          </cell>
          <cell r="B482">
            <v>5671</v>
          </cell>
          <cell r="C482" t="str">
            <v>Hans Chr. Schack.</v>
          </cell>
          <cell r="D482" t="str">
            <v>Søgårdsvej 3</v>
          </cell>
          <cell r="E482">
            <v>57</v>
          </cell>
          <cell r="F482" t="str">
            <v>Munkebo</v>
          </cell>
          <cell r="G482" t="str">
            <v>Nej</v>
          </cell>
          <cell r="H482">
            <v>116</v>
          </cell>
          <cell r="I482">
            <v>232</v>
          </cell>
          <cell r="J482">
            <v>0</v>
          </cell>
          <cell r="K482">
            <v>765.5999999999999</v>
          </cell>
          <cell r="L482">
            <v>150</v>
          </cell>
          <cell r="M482">
            <v>915.5999999999999</v>
          </cell>
          <cell r="N482">
            <v>915.5999999999999</v>
          </cell>
        </row>
        <row r="483">
          <cell r="A483" t="str">
            <v>567169</v>
          </cell>
          <cell r="B483">
            <v>5671</v>
          </cell>
          <cell r="C483" t="str">
            <v>Hans Chr. Schack.</v>
          </cell>
          <cell r="D483" t="str">
            <v>Søgårdsvej 3</v>
          </cell>
          <cell r="E483">
            <v>69</v>
          </cell>
          <cell r="F483" t="str">
            <v>Brovst</v>
          </cell>
          <cell r="G483" t="str">
            <v>Nej</v>
          </cell>
          <cell r="H483">
            <v>216</v>
          </cell>
          <cell r="I483">
            <v>432</v>
          </cell>
          <cell r="J483">
            <v>0</v>
          </cell>
          <cell r="K483">
            <v>1425.6</v>
          </cell>
          <cell r="L483">
            <v>150</v>
          </cell>
          <cell r="M483">
            <v>1575.6</v>
          </cell>
          <cell r="N483">
            <v>1575.6</v>
          </cell>
        </row>
        <row r="484">
          <cell r="A484" t="str">
            <v>567174</v>
          </cell>
          <cell r="B484">
            <v>5671</v>
          </cell>
          <cell r="C484" t="str">
            <v>Hans Chr. Schack.</v>
          </cell>
          <cell r="D484" t="str">
            <v>Søgårdsvej 3</v>
          </cell>
          <cell r="E484">
            <v>74</v>
          </cell>
          <cell r="F484" t="str">
            <v>Holstebro</v>
          </cell>
          <cell r="G484" t="str">
            <v>Nej</v>
          </cell>
          <cell r="H484">
            <v>112</v>
          </cell>
          <cell r="I484">
            <v>224</v>
          </cell>
          <cell r="J484">
            <v>0</v>
          </cell>
          <cell r="K484">
            <v>739.1999999999999</v>
          </cell>
          <cell r="L484">
            <v>150</v>
          </cell>
          <cell r="M484">
            <v>889.1999999999999</v>
          </cell>
          <cell r="N484">
            <v>889.1999999999999</v>
          </cell>
        </row>
        <row r="485">
          <cell r="A485" t="str">
            <v>567181</v>
          </cell>
          <cell r="B485">
            <v>5671</v>
          </cell>
          <cell r="C485" t="str">
            <v>Hans Chr. Schack.</v>
          </cell>
          <cell r="D485" t="str">
            <v>Søgårdsvej 3</v>
          </cell>
          <cell r="E485">
            <v>81</v>
          </cell>
          <cell r="F485" t="str">
            <v>Uhre</v>
          </cell>
          <cell r="G485" t="str">
            <v>Nej</v>
          </cell>
          <cell r="H485">
            <v>105</v>
          </cell>
          <cell r="I485">
            <v>210</v>
          </cell>
          <cell r="J485">
            <v>0</v>
          </cell>
          <cell r="K485">
            <v>693</v>
          </cell>
          <cell r="L485">
            <v>150</v>
          </cell>
          <cell r="M485">
            <v>843</v>
          </cell>
          <cell r="N485">
            <v>843</v>
          </cell>
        </row>
        <row r="486">
          <cell r="A486" t="str">
            <v>567182</v>
          </cell>
          <cell r="B486">
            <v>5671</v>
          </cell>
          <cell r="C486" t="str">
            <v>Hans Chr. Schack.</v>
          </cell>
          <cell r="D486" t="str">
            <v>Søgårdsvej 3</v>
          </cell>
          <cell r="E486">
            <v>82</v>
          </cell>
          <cell r="F486" t="str">
            <v>Skærbæk</v>
          </cell>
          <cell r="G486" t="str">
            <v>Nej</v>
          </cell>
          <cell r="H486">
            <v>44</v>
          </cell>
          <cell r="I486">
            <v>88</v>
          </cell>
          <cell r="J486">
            <v>0</v>
          </cell>
          <cell r="K486">
            <v>290.4</v>
          </cell>
          <cell r="L486">
            <v>150</v>
          </cell>
          <cell r="M486">
            <v>440.4</v>
          </cell>
          <cell r="N486">
            <v>440.4</v>
          </cell>
        </row>
        <row r="487">
          <cell r="A487" t="str">
            <v>567183</v>
          </cell>
          <cell r="B487">
            <v>5671</v>
          </cell>
          <cell r="C487" t="str">
            <v>Hans Chr. Schack.</v>
          </cell>
          <cell r="D487" t="str">
            <v>Søgårdsvej 3</v>
          </cell>
          <cell r="E487">
            <v>83</v>
          </cell>
          <cell r="F487" t="str">
            <v>Holsted</v>
          </cell>
          <cell r="G487" t="str">
            <v>Nej</v>
          </cell>
          <cell r="H487">
            <v>3</v>
          </cell>
          <cell r="I487">
            <v>6</v>
          </cell>
          <cell r="J487">
            <v>0</v>
          </cell>
          <cell r="K487">
            <v>100</v>
          </cell>
          <cell r="L487">
            <v>150</v>
          </cell>
          <cell r="M487">
            <v>250</v>
          </cell>
          <cell r="N487">
            <v>250</v>
          </cell>
        </row>
        <row r="488">
          <cell r="A488" t="str">
            <v>567187</v>
          </cell>
          <cell r="B488">
            <v>5671</v>
          </cell>
          <cell r="C488" t="str">
            <v>Hans Chr. Schack.</v>
          </cell>
          <cell r="D488" t="str">
            <v>Søgårdsvej 3</v>
          </cell>
          <cell r="E488">
            <v>87</v>
          </cell>
          <cell r="F488" t="str">
            <v>Vojens</v>
          </cell>
          <cell r="G488" t="str">
            <v>Nej</v>
          </cell>
          <cell r="H488">
            <v>45</v>
          </cell>
          <cell r="I488">
            <v>90</v>
          </cell>
          <cell r="J488">
            <v>0</v>
          </cell>
          <cell r="K488">
            <v>297</v>
          </cell>
          <cell r="L488">
            <v>150</v>
          </cell>
          <cell r="M488">
            <v>447</v>
          </cell>
          <cell r="N488">
            <v>447</v>
          </cell>
        </row>
        <row r="489">
          <cell r="A489" t="str">
            <v>567191</v>
          </cell>
          <cell r="B489">
            <v>5671</v>
          </cell>
          <cell r="C489" t="str">
            <v>Hans Chr. Schack.</v>
          </cell>
          <cell r="D489" t="str">
            <v>Søgårdsvej 3</v>
          </cell>
          <cell r="E489">
            <v>91</v>
          </cell>
          <cell r="F489" t="str">
            <v>Outrup</v>
          </cell>
          <cell r="G489" t="str">
            <v>Nej</v>
          </cell>
          <cell r="H489">
            <v>56</v>
          </cell>
          <cell r="I489">
            <v>112</v>
          </cell>
          <cell r="J489">
            <v>0</v>
          </cell>
          <cell r="K489">
            <v>369.59999999999997</v>
          </cell>
          <cell r="L489">
            <v>150</v>
          </cell>
          <cell r="M489">
            <v>519.5999999999999</v>
          </cell>
          <cell r="N489">
            <v>519.5999999999999</v>
          </cell>
        </row>
        <row r="490">
          <cell r="A490" t="str">
            <v>567193</v>
          </cell>
          <cell r="B490">
            <v>5671</v>
          </cell>
          <cell r="C490" t="str">
            <v>Hans Chr. Schack.</v>
          </cell>
          <cell r="D490" t="str">
            <v>Søgårdsvej 3</v>
          </cell>
          <cell r="E490">
            <v>93</v>
          </cell>
          <cell r="F490" t="str">
            <v>Grindsted</v>
          </cell>
          <cell r="G490" t="str">
            <v>Nej</v>
          </cell>
          <cell r="H490">
            <v>39</v>
          </cell>
          <cell r="I490">
            <v>78</v>
          </cell>
          <cell r="J490">
            <v>0</v>
          </cell>
          <cell r="K490">
            <v>257.4</v>
          </cell>
          <cell r="L490">
            <v>150</v>
          </cell>
          <cell r="M490">
            <v>407.4</v>
          </cell>
          <cell r="N490">
            <v>407.4</v>
          </cell>
        </row>
        <row r="491">
          <cell r="A491" t="str">
            <v>592314</v>
          </cell>
          <cell r="B491">
            <v>5923</v>
          </cell>
          <cell r="C491" t="str">
            <v>Ole Thrane</v>
          </cell>
          <cell r="D491" t="str">
            <v>Engvej 2</v>
          </cell>
          <cell r="E491">
            <v>14</v>
          </cell>
          <cell r="F491" t="str">
            <v>Korskro</v>
          </cell>
          <cell r="G491" t="str">
            <v>Nej</v>
          </cell>
          <cell r="H491">
            <v>144</v>
          </cell>
          <cell r="I491">
            <v>288</v>
          </cell>
          <cell r="J491">
            <v>0</v>
          </cell>
          <cell r="K491">
            <v>950.4</v>
          </cell>
          <cell r="L491">
            <v>150</v>
          </cell>
          <cell r="M491">
            <v>1100.4</v>
          </cell>
          <cell r="N491">
            <v>1100.4</v>
          </cell>
        </row>
        <row r="492">
          <cell r="A492" t="str">
            <v>592315</v>
          </cell>
          <cell r="B492">
            <v>5923</v>
          </cell>
          <cell r="C492" t="str">
            <v>Ole Thrane</v>
          </cell>
          <cell r="D492" t="str">
            <v>Engvej 2</v>
          </cell>
          <cell r="E492">
            <v>15</v>
          </cell>
          <cell r="F492" t="str">
            <v>Vejlby</v>
          </cell>
          <cell r="G492" t="str">
            <v>Nej</v>
          </cell>
          <cell r="H492">
            <v>80</v>
          </cell>
          <cell r="I492">
            <v>160</v>
          </cell>
          <cell r="J492">
            <v>0</v>
          </cell>
          <cell r="K492">
            <v>528</v>
          </cell>
          <cell r="L492">
            <v>150</v>
          </cell>
          <cell r="M492">
            <v>678</v>
          </cell>
          <cell r="N492">
            <v>678</v>
          </cell>
        </row>
        <row r="493">
          <cell r="A493" t="str">
            <v>592317</v>
          </cell>
          <cell r="B493">
            <v>5923</v>
          </cell>
          <cell r="C493" t="str">
            <v>Ole Thrane</v>
          </cell>
          <cell r="D493" t="str">
            <v>Engvej 2</v>
          </cell>
          <cell r="E493">
            <v>17</v>
          </cell>
          <cell r="F493" t="str">
            <v>Skovby</v>
          </cell>
          <cell r="G493" t="str">
            <v>Nej</v>
          </cell>
          <cell r="H493">
            <v>130</v>
          </cell>
          <cell r="I493">
            <v>260</v>
          </cell>
          <cell r="J493">
            <v>0</v>
          </cell>
          <cell r="K493">
            <v>858</v>
          </cell>
          <cell r="L493">
            <v>150</v>
          </cell>
          <cell r="M493">
            <v>1008</v>
          </cell>
          <cell r="N493">
            <v>1008</v>
          </cell>
        </row>
        <row r="494">
          <cell r="A494" t="str">
            <v>592324</v>
          </cell>
          <cell r="B494">
            <v>5923</v>
          </cell>
          <cell r="C494" t="str">
            <v>Ole Thrane</v>
          </cell>
          <cell r="D494" t="str">
            <v>Engvej 2</v>
          </cell>
          <cell r="E494">
            <v>24</v>
          </cell>
          <cell r="F494" t="str">
            <v>Ellling</v>
          </cell>
          <cell r="G494" t="str">
            <v>Nej</v>
          </cell>
          <cell r="H494">
            <v>155</v>
          </cell>
          <cell r="I494">
            <v>310</v>
          </cell>
          <cell r="J494">
            <v>0</v>
          </cell>
          <cell r="K494">
            <v>1023</v>
          </cell>
          <cell r="L494">
            <v>150</v>
          </cell>
          <cell r="M494">
            <v>1173</v>
          </cell>
          <cell r="N494">
            <v>1173</v>
          </cell>
        </row>
        <row r="495">
          <cell r="A495" t="str">
            <v>592330</v>
          </cell>
          <cell r="B495">
            <v>5923</v>
          </cell>
          <cell r="C495" t="str">
            <v>Ole Thrane</v>
          </cell>
          <cell r="D495" t="str">
            <v>Engvej 2</v>
          </cell>
          <cell r="E495">
            <v>30</v>
          </cell>
          <cell r="F495" t="str">
            <v>Fladbro</v>
          </cell>
          <cell r="G495" t="str">
            <v>Nej</v>
          </cell>
          <cell r="H495">
            <v>187</v>
          </cell>
          <cell r="I495">
            <v>374</v>
          </cell>
          <cell r="J495">
            <v>0</v>
          </cell>
          <cell r="K495">
            <v>1234.2</v>
          </cell>
          <cell r="L495">
            <v>150</v>
          </cell>
          <cell r="M495">
            <v>1384.2</v>
          </cell>
          <cell r="N495">
            <v>1384.2</v>
          </cell>
        </row>
        <row r="496">
          <cell r="A496" t="str">
            <v>592333</v>
          </cell>
          <cell r="B496">
            <v>5923</v>
          </cell>
          <cell r="C496" t="str">
            <v>Ole Thrane</v>
          </cell>
          <cell r="D496" t="str">
            <v>Engvej 2</v>
          </cell>
          <cell r="E496">
            <v>33</v>
          </cell>
          <cell r="F496" t="str">
            <v>Slangerup</v>
          </cell>
          <cell r="G496" t="str">
            <v>Ja</v>
          </cell>
          <cell r="H496">
            <v>141</v>
          </cell>
          <cell r="I496">
            <v>282</v>
          </cell>
          <cell r="J496">
            <v>400</v>
          </cell>
          <cell r="K496">
            <v>930.5999999999999</v>
          </cell>
          <cell r="L496">
            <v>150</v>
          </cell>
          <cell r="M496">
            <v>1480.6</v>
          </cell>
          <cell r="N496">
            <v>1080.6</v>
          </cell>
        </row>
        <row r="497">
          <cell r="A497" t="str">
            <v>592337</v>
          </cell>
          <cell r="B497">
            <v>5923</v>
          </cell>
          <cell r="C497" t="str">
            <v>Ole Thrane</v>
          </cell>
          <cell r="D497" t="str">
            <v>Engvej 2</v>
          </cell>
          <cell r="E497">
            <v>37</v>
          </cell>
          <cell r="F497" t="str">
            <v>Glumsø</v>
          </cell>
          <cell r="G497" t="str">
            <v>Ja</v>
          </cell>
          <cell r="H497">
            <v>82</v>
          </cell>
          <cell r="I497">
            <v>164</v>
          </cell>
          <cell r="J497">
            <v>400</v>
          </cell>
          <cell r="K497">
            <v>541.1999999999999</v>
          </cell>
          <cell r="L497">
            <v>150</v>
          </cell>
          <cell r="M497">
            <v>1091.1999999999998</v>
          </cell>
          <cell r="N497">
            <v>691.1999999999999</v>
          </cell>
        </row>
        <row r="498">
          <cell r="A498" t="str">
            <v>592344</v>
          </cell>
          <cell r="B498">
            <v>5923</v>
          </cell>
          <cell r="C498" t="str">
            <v>Ole Thrane</v>
          </cell>
          <cell r="D498" t="str">
            <v>Engvej 2</v>
          </cell>
          <cell r="E498">
            <v>44</v>
          </cell>
          <cell r="F498" t="str">
            <v>København</v>
          </cell>
          <cell r="G498" t="str">
            <v>Ja</v>
          </cell>
          <cell r="H498">
            <v>143</v>
          </cell>
          <cell r="I498">
            <v>286</v>
          </cell>
          <cell r="J498">
            <v>400</v>
          </cell>
          <cell r="K498">
            <v>943.8</v>
          </cell>
          <cell r="L498">
            <v>150</v>
          </cell>
          <cell r="M498">
            <v>1493.8</v>
          </cell>
          <cell r="N498">
            <v>1093.8</v>
          </cell>
        </row>
        <row r="499">
          <cell r="A499" t="str">
            <v>592352</v>
          </cell>
          <cell r="B499">
            <v>5923</v>
          </cell>
          <cell r="C499" t="str">
            <v>Ole Thrane</v>
          </cell>
          <cell r="D499" t="str">
            <v>Engvej 2</v>
          </cell>
          <cell r="E499">
            <v>52</v>
          </cell>
          <cell r="F499" t="str">
            <v>Korsløkke</v>
          </cell>
          <cell r="G499" t="str">
            <v>Nej</v>
          </cell>
          <cell r="H499">
            <v>17</v>
          </cell>
          <cell r="I499">
            <v>34</v>
          </cell>
          <cell r="J499">
            <v>0</v>
          </cell>
          <cell r="K499">
            <v>112.19999999999999</v>
          </cell>
          <cell r="L499">
            <v>150</v>
          </cell>
          <cell r="M499">
            <v>262.2</v>
          </cell>
          <cell r="N499">
            <v>262.2</v>
          </cell>
        </row>
        <row r="500">
          <cell r="A500" t="str">
            <v>592355</v>
          </cell>
          <cell r="B500">
            <v>5923</v>
          </cell>
          <cell r="C500" t="str">
            <v>Ole Thrane</v>
          </cell>
          <cell r="D500" t="str">
            <v>Engvej 2</v>
          </cell>
          <cell r="E500">
            <v>55</v>
          </cell>
          <cell r="F500" t="str">
            <v>Bred</v>
          </cell>
          <cell r="G500" t="str">
            <v>Nej</v>
          </cell>
          <cell r="H500">
            <v>41</v>
          </cell>
          <cell r="I500">
            <v>82</v>
          </cell>
          <cell r="J500">
            <v>0</v>
          </cell>
          <cell r="K500">
            <v>270.59999999999997</v>
          </cell>
          <cell r="L500">
            <v>150</v>
          </cell>
          <cell r="M500">
            <v>420.59999999999997</v>
          </cell>
          <cell r="N500">
            <v>420.59999999999997</v>
          </cell>
        </row>
        <row r="501">
          <cell r="A501" t="str">
            <v>592356</v>
          </cell>
          <cell r="B501">
            <v>5923</v>
          </cell>
          <cell r="C501" t="str">
            <v>Ole Thrane</v>
          </cell>
          <cell r="D501" t="str">
            <v>Engvej 2</v>
          </cell>
          <cell r="E501">
            <v>56</v>
          </cell>
          <cell r="F501" t="str">
            <v>Fjelsted</v>
          </cell>
          <cell r="G501" t="str">
            <v>Nej</v>
          </cell>
          <cell r="H501">
            <v>47</v>
          </cell>
          <cell r="I501">
            <v>94</v>
          </cell>
          <cell r="J501">
            <v>0</v>
          </cell>
          <cell r="K501">
            <v>310.2</v>
          </cell>
          <cell r="L501">
            <v>150</v>
          </cell>
          <cell r="M501">
            <v>460.2</v>
          </cell>
          <cell r="N501">
            <v>460.2</v>
          </cell>
        </row>
        <row r="502">
          <cell r="A502" t="str">
            <v>592357</v>
          </cell>
          <cell r="B502">
            <v>5923</v>
          </cell>
          <cell r="C502" t="str">
            <v>Ole Thrane</v>
          </cell>
          <cell r="D502" t="str">
            <v>Engvej 2</v>
          </cell>
          <cell r="E502">
            <v>57</v>
          </cell>
          <cell r="F502" t="str">
            <v>Munkebo</v>
          </cell>
          <cell r="G502" t="str">
            <v>Nej</v>
          </cell>
          <cell r="H502">
            <v>18</v>
          </cell>
          <cell r="I502">
            <v>36</v>
          </cell>
          <cell r="J502">
            <v>0</v>
          </cell>
          <cell r="K502">
            <v>118.8</v>
          </cell>
          <cell r="L502">
            <v>150</v>
          </cell>
          <cell r="M502">
            <v>268.8</v>
          </cell>
          <cell r="N502">
            <v>268.8</v>
          </cell>
        </row>
        <row r="503">
          <cell r="A503" t="str">
            <v>592369</v>
          </cell>
          <cell r="B503">
            <v>5923</v>
          </cell>
          <cell r="C503" t="str">
            <v>Ole Thrane</v>
          </cell>
          <cell r="D503" t="str">
            <v>Engvej 2</v>
          </cell>
          <cell r="E503">
            <v>69</v>
          </cell>
          <cell r="F503" t="str">
            <v>Brovst</v>
          </cell>
          <cell r="G503" t="str">
            <v>Nej</v>
          </cell>
          <cell r="H503">
            <v>317</v>
          </cell>
          <cell r="I503">
            <v>634</v>
          </cell>
          <cell r="J503">
            <v>0</v>
          </cell>
          <cell r="K503">
            <v>2092.2</v>
          </cell>
          <cell r="L503">
            <v>150</v>
          </cell>
          <cell r="M503">
            <v>2242.2</v>
          </cell>
          <cell r="N503">
            <v>2242.2</v>
          </cell>
        </row>
        <row r="504">
          <cell r="A504" t="str">
            <v>592374</v>
          </cell>
          <cell r="B504">
            <v>5923</v>
          </cell>
          <cell r="C504" t="str">
            <v>Ole Thrane</v>
          </cell>
          <cell r="D504" t="str">
            <v>Engvej 2</v>
          </cell>
          <cell r="E504">
            <v>74</v>
          </cell>
          <cell r="F504" t="str">
            <v>Holstebro</v>
          </cell>
          <cell r="G504" t="str">
            <v>Nej</v>
          </cell>
          <cell r="H504">
            <v>192</v>
          </cell>
          <cell r="I504">
            <v>384</v>
          </cell>
          <cell r="J504">
            <v>0</v>
          </cell>
          <cell r="K504">
            <v>1267.1999999999998</v>
          </cell>
          <cell r="L504">
            <v>150</v>
          </cell>
          <cell r="M504">
            <v>1417.1999999999998</v>
          </cell>
          <cell r="N504">
            <v>1417.1999999999998</v>
          </cell>
        </row>
        <row r="505">
          <cell r="A505" t="str">
            <v>592381</v>
          </cell>
          <cell r="B505">
            <v>5923</v>
          </cell>
          <cell r="C505" t="str">
            <v>Ole Thrane</v>
          </cell>
          <cell r="D505" t="str">
            <v>Engvej 2</v>
          </cell>
          <cell r="E505">
            <v>81</v>
          </cell>
          <cell r="F505" t="str">
            <v>Uhre</v>
          </cell>
          <cell r="G505" t="str">
            <v>Nej</v>
          </cell>
          <cell r="H505">
            <v>176</v>
          </cell>
          <cell r="I505">
            <v>352</v>
          </cell>
          <cell r="J505">
            <v>0</v>
          </cell>
          <cell r="K505">
            <v>1161.6</v>
          </cell>
          <cell r="L505">
            <v>150</v>
          </cell>
          <cell r="M505">
            <v>1311.6</v>
          </cell>
          <cell r="N505">
            <v>1311.6</v>
          </cell>
        </row>
        <row r="506">
          <cell r="A506" t="str">
            <v>592382</v>
          </cell>
          <cell r="B506">
            <v>5923</v>
          </cell>
          <cell r="C506" t="str">
            <v>Ole Thrane</v>
          </cell>
          <cell r="D506" t="str">
            <v>Engvej 2</v>
          </cell>
          <cell r="E506">
            <v>82</v>
          </cell>
          <cell r="F506" t="str">
            <v>Skærbæk</v>
          </cell>
          <cell r="G506" t="str">
            <v>Nej</v>
          </cell>
          <cell r="H506">
            <v>158</v>
          </cell>
          <cell r="I506">
            <v>316</v>
          </cell>
          <cell r="J506">
            <v>0</v>
          </cell>
          <cell r="K506">
            <v>1042.8</v>
          </cell>
          <cell r="L506">
            <v>150</v>
          </cell>
          <cell r="M506">
            <v>1192.8</v>
          </cell>
          <cell r="N506">
            <v>1192.8</v>
          </cell>
        </row>
        <row r="507">
          <cell r="A507" t="str">
            <v>592383</v>
          </cell>
          <cell r="B507">
            <v>5923</v>
          </cell>
          <cell r="C507" t="str">
            <v>Ole Thrane</v>
          </cell>
          <cell r="D507" t="str">
            <v>Engvej 2</v>
          </cell>
          <cell r="E507">
            <v>83</v>
          </cell>
          <cell r="F507" t="str">
            <v>Holsted</v>
          </cell>
          <cell r="G507" t="str">
            <v>Nej</v>
          </cell>
          <cell r="H507">
            <v>127</v>
          </cell>
          <cell r="I507">
            <v>254</v>
          </cell>
          <cell r="J507">
            <v>0</v>
          </cell>
          <cell r="K507">
            <v>838.1999999999999</v>
          </cell>
          <cell r="L507">
            <v>150</v>
          </cell>
          <cell r="M507">
            <v>988.1999999999999</v>
          </cell>
          <cell r="N507">
            <v>988.1999999999999</v>
          </cell>
        </row>
        <row r="508">
          <cell r="A508" t="str">
            <v>592387</v>
          </cell>
          <cell r="B508">
            <v>5923</v>
          </cell>
          <cell r="C508" t="str">
            <v>Ole Thrane</v>
          </cell>
          <cell r="D508" t="str">
            <v>Engvej 2</v>
          </cell>
          <cell r="E508">
            <v>87</v>
          </cell>
          <cell r="F508" t="str">
            <v>Vojens</v>
          </cell>
          <cell r="G508" t="str">
            <v>Nej</v>
          </cell>
          <cell r="H508">
            <v>129</v>
          </cell>
          <cell r="I508">
            <v>258</v>
          </cell>
          <cell r="J508">
            <v>0</v>
          </cell>
          <cell r="K508">
            <v>851.4</v>
          </cell>
          <cell r="L508">
            <v>150</v>
          </cell>
          <cell r="M508">
            <v>1001.4</v>
          </cell>
          <cell r="N508">
            <v>1001.4</v>
          </cell>
        </row>
        <row r="509">
          <cell r="A509" t="str">
            <v>592391</v>
          </cell>
          <cell r="B509">
            <v>5923</v>
          </cell>
          <cell r="C509" t="str">
            <v>Ole Thrane</v>
          </cell>
          <cell r="D509" t="str">
            <v>Engvej 2</v>
          </cell>
          <cell r="E509">
            <v>91</v>
          </cell>
          <cell r="F509" t="str">
            <v>Outrup</v>
          </cell>
          <cell r="G509" t="str">
            <v>Nej</v>
          </cell>
          <cell r="H509">
            <v>173</v>
          </cell>
          <cell r="I509">
            <v>346</v>
          </cell>
          <cell r="J509">
            <v>0</v>
          </cell>
          <cell r="K509">
            <v>1141.8</v>
          </cell>
          <cell r="L509">
            <v>150</v>
          </cell>
          <cell r="M509">
            <v>1291.8</v>
          </cell>
          <cell r="N509">
            <v>1291.8</v>
          </cell>
        </row>
        <row r="510">
          <cell r="A510" t="str">
            <v>592393</v>
          </cell>
          <cell r="B510">
            <v>5923</v>
          </cell>
          <cell r="C510" t="str">
            <v>Ole Thrane</v>
          </cell>
          <cell r="D510" t="str">
            <v>Engvej 2</v>
          </cell>
          <cell r="E510">
            <v>93</v>
          </cell>
          <cell r="F510" t="str">
            <v>Grindsted</v>
          </cell>
          <cell r="G510" t="str">
            <v>Nej</v>
          </cell>
          <cell r="H510">
            <v>136</v>
          </cell>
          <cell r="I510">
            <v>272</v>
          </cell>
          <cell r="J510">
            <v>0</v>
          </cell>
          <cell r="K510">
            <v>897.5999999999999</v>
          </cell>
          <cell r="L510">
            <v>150</v>
          </cell>
          <cell r="M510">
            <v>1047.6</v>
          </cell>
          <cell r="N510">
            <v>1047.6</v>
          </cell>
        </row>
        <row r="511">
          <cell r="A511" t="str">
            <v>616814</v>
          </cell>
          <cell r="B511">
            <v>6168</v>
          </cell>
          <cell r="C511" t="str">
            <v>Jens Michael Andersen</v>
          </cell>
          <cell r="D511" t="str">
            <v>Kløvbakken 30</v>
          </cell>
          <cell r="E511">
            <v>14</v>
          </cell>
          <cell r="F511" t="str">
            <v>Korskro</v>
          </cell>
          <cell r="G511" t="str">
            <v>Nej</v>
          </cell>
          <cell r="H511">
            <v>31</v>
          </cell>
          <cell r="I511">
            <v>62</v>
          </cell>
          <cell r="J511">
            <v>0</v>
          </cell>
          <cell r="K511">
            <v>204.6</v>
          </cell>
          <cell r="L511">
            <v>150</v>
          </cell>
          <cell r="M511">
            <v>354.6</v>
          </cell>
          <cell r="N511">
            <v>354.6</v>
          </cell>
        </row>
        <row r="512">
          <cell r="A512" t="str">
            <v>616815</v>
          </cell>
          <cell r="B512">
            <v>6168</v>
          </cell>
          <cell r="C512" t="str">
            <v>Jens Michael Andersen</v>
          </cell>
          <cell r="D512" t="str">
            <v>Kløvbakken 30</v>
          </cell>
          <cell r="E512">
            <v>15</v>
          </cell>
          <cell r="F512" t="str">
            <v>Vejlby</v>
          </cell>
          <cell r="G512" t="str">
            <v>Nej</v>
          </cell>
          <cell r="H512">
            <v>111</v>
          </cell>
          <cell r="I512">
            <v>222</v>
          </cell>
          <cell r="J512">
            <v>0</v>
          </cell>
          <cell r="K512">
            <v>732.5999999999999</v>
          </cell>
          <cell r="L512">
            <v>150</v>
          </cell>
          <cell r="M512">
            <v>882.5999999999999</v>
          </cell>
          <cell r="N512">
            <v>882.5999999999999</v>
          </cell>
        </row>
        <row r="513">
          <cell r="A513" t="str">
            <v>616817</v>
          </cell>
          <cell r="B513">
            <v>6168</v>
          </cell>
          <cell r="C513" t="str">
            <v>Jens Michael Andersen</v>
          </cell>
          <cell r="D513" t="str">
            <v>Kløvbakken 30</v>
          </cell>
          <cell r="E513">
            <v>17</v>
          </cell>
          <cell r="F513" t="str">
            <v>Skovby</v>
          </cell>
          <cell r="G513" t="str">
            <v>Nej</v>
          </cell>
          <cell r="H513">
            <v>127</v>
          </cell>
          <cell r="I513">
            <v>254</v>
          </cell>
          <cell r="J513">
            <v>0</v>
          </cell>
          <cell r="K513">
            <v>838.1999999999999</v>
          </cell>
          <cell r="L513">
            <v>150</v>
          </cell>
          <cell r="M513">
            <v>988.1999999999999</v>
          </cell>
          <cell r="N513">
            <v>988.1999999999999</v>
          </cell>
        </row>
        <row r="514">
          <cell r="A514" t="str">
            <v>616824</v>
          </cell>
          <cell r="B514">
            <v>6168</v>
          </cell>
          <cell r="C514" t="str">
            <v>Jens Michael Andersen</v>
          </cell>
          <cell r="D514" t="str">
            <v>Kløvbakken 30</v>
          </cell>
          <cell r="E514">
            <v>24</v>
          </cell>
          <cell r="F514" t="str">
            <v>Ellling</v>
          </cell>
          <cell r="G514" t="str">
            <v>Nej</v>
          </cell>
          <cell r="H514">
            <v>106</v>
          </cell>
          <cell r="I514">
            <v>212</v>
          </cell>
          <cell r="J514">
            <v>0</v>
          </cell>
          <cell r="K514">
            <v>699.5999999999999</v>
          </cell>
          <cell r="L514">
            <v>150</v>
          </cell>
          <cell r="M514">
            <v>849.5999999999999</v>
          </cell>
          <cell r="N514">
            <v>849.5999999999999</v>
          </cell>
        </row>
        <row r="515">
          <cell r="A515" t="str">
            <v>616830</v>
          </cell>
          <cell r="B515">
            <v>6168</v>
          </cell>
          <cell r="C515" t="str">
            <v>Jens Michael Andersen</v>
          </cell>
          <cell r="D515" t="str">
            <v>Kløvbakken 30</v>
          </cell>
          <cell r="E515">
            <v>30</v>
          </cell>
          <cell r="F515" t="str">
            <v>Fladbro</v>
          </cell>
          <cell r="G515" t="str">
            <v>Nej</v>
          </cell>
          <cell r="H515">
            <v>155</v>
          </cell>
          <cell r="I515">
            <v>310</v>
          </cell>
          <cell r="J515">
            <v>0</v>
          </cell>
          <cell r="K515">
            <v>1023</v>
          </cell>
          <cell r="L515">
            <v>150</v>
          </cell>
          <cell r="M515">
            <v>1173</v>
          </cell>
          <cell r="N515">
            <v>1173</v>
          </cell>
        </row>
        <row r="516">
          <cell r="A516" t="str">
            <v>616833</v>
          </cell>
          <cell r="B516">
            <v>6168</v>
          </cell>
          <cell r="C516" t="str">
            <v>Jens Michael Andersen</v>
          </cell>
          <cell r="D516" t="str">
            <v>Kløvbakken 30</v>
          </cell>
          <cell r="E516">
            <v>33</v>
          </cell>
          <cell r="F516" t="str">
            <v>Slangerup</v>
          </cell>
          <cell r="G516" t="str">
            <v>Ja</v>
          </cell>
          <cell r="H516">
            <v>310</v>
          </cell>
          <cell r="I516">
            <v>620</v>
          </cell>
          <cell r="J516">
            <v>400</v>
          </cell>
          <cell r="K516">
            <v>2046</v>
          </cell>
          <cell r="L516">
            <v>150</v>
          </cell>
          <cell r="M516">
            <v>2596</v>
          </cell>
          <cell r="N516">
            <v>2196</v>
          </cell>
        </row>
        <row r="517">
          <cell r="A517" t="str">
            <v>616837</v>
          </cell>
          <cell r="B517">
            <v>6168</v>
          </cell>
          <cell r="C517" t="str">
            <v>Jens Michael Andersen</v>
          </cell>
          <cell r="D517" t="str">
            <v>Kløvbakken 30</v>
          </cell>
          <cell r="E517">
            <v>37</v>
          </cell>
          <cell r="F517" t="str">
            <v>Glumsø</v>
          </cell>
          <cell r="G517" t="str">
            <v>Ja</v>
          </cell>
          <cell r="H517">
            <v>252</v>
          </cell>
          <cell r="I517">
            <v>504</v>
          </cell>
          <cell r="J517">
            <v>400</v>
          </cell>
          <cell r="K517">
            <v>1663.1999999999998</v>
          </cell>
          <cell r="L517">
            <v>150</v>
          </cell>
          <cell r="M517">
            <v>2213.2</v>
          </cell>
          <cell r="N517">
            <v>1813.1999999999998</v>
          </cell>
        </row>
        <row r="518">
          <cell r="A518" t="str">
            <v>616844</v>
          </cell>
          <cell r="B518">
            <v>6168</v>
          </cell>
          <cell r="C518" t="str">
            <v>Jens Michael Andersen</v>
          </cell>
          <cell r="D518" t="str">
            <v>Kløvbakken 30</v>
          </cell>
          <cell r="E518">
            <v>44</v>
          </cell>
          <cell r="F518" t="str">
            <v>København</v>
          </cell>
          <cell r="G518" t="str">
            <v>Ja</v>
          </cell>
          <cell r="H518">
            <v>313</v>
          </cell>
          <cell r="I518">
            <v>626</v>
          </cell>
          <cell r="J518">
            <v>400</v>
          </cell>
          <cell r="K518">
            <v>2065.7999999999997</v>
          </cell>
          <cell r="L518">
            <v>150</v>
          </cell>
          <cell r="M518">
            <v>2615.7999999999997</v>
          </cell>
          <cell r="N518">
            <v>2215.7999999999997</v>
          </cell>
        </row>
        <row r="519">
          <cell r="A519" t="str">
            <v>616852</v>
          </cell>
          <cell r="B519">
            <v>6168</v>
          </cell>
          <cell r="C519" t="str">
            <v>Jens Michael Andersen</v>
          </cell>
          <cell r="D519" t="str">
            <v>Kløvbakken 30</v>
          </cell>
          <cell r="E519">
            <v>52</v>
          </cell>
          <cell r="F519" t="str">
            <v>Korsløkke</v>
          </cell>
          <cell r="G519" t="str">
            <v>Nej</v>
          </cell>
          <cell r="H519">
            <v>160</v>
          </cell>
          <cell r="I519">
            <v>320</v>
          </cell>
          <cell r="J519">
            <v>0</v>
          </cell>
          <cell r="K519">
            <v>1056</v>
          </cell>
          <cell r="L519">
            <v>150</v>
          </cell>
          <cell r="M519">
            <v>1206</v>
          </cell>
          <cell r="N519">
            <v>1206</v>
          </cell>
        </row>
        <row r="520">
          <cell r="A520" t="str">
            <v>616855</v>
          </cell>
          <cell r="B520">
            <v>6168</v>
          </cell>
          <cell r="C520" t="str">
            <v>Jens Michael Andersen</v>
          </cell>
          <cell r="D520" t="str">
            <v>Kløvbakken 30</v>
          </cell>
          <cell r="E520">
            <v>55</v>
          </cell>
          <cell r="F520" t="str">
            <v>Bred</v>
          </cell>
          <cell r="G520" t="str">
            <v>Nej</v>
          </cell>
          <cell r="H520">
            <v>138</v>
          </cell>
          <cell r="I520">
            <v>276</v>
          </cell>
          <cell r="J520">
            <v>0</v>
          </cell>
          <cell r="K520">
            <v>910.8</v>
          </cell>
          <cell r="L520">
            <v>150</v>
          </cell>
          <cell r="M520">
            <v>1060.8</v>
          </cell>
          <cell r="N520">
            <v>1060.8</v>
          </cell>
        </row>
        <row r="521">
          <cell r="A521" t="str">
            <v>616856</v>
          </cell>
          <cell r="B521">
            <v>6168</v>
          </cell>
          <cell r="C521" t="str">
            <v>Jens Michael Andersen</v>
          </cell>
          <cell r="D521" t="str">
            <v>Kløvbakken 30</v>
          </cell>
          <cell r="E521">
            <v>56</v>
          </cell>
          <cell r="F521" t="str">
            <v>Fjelsted</v>
          </cell>
          <cell r="G521" t="str">
            <v>Nej</v>
          </cell>
          <cell r="H521">
            <v>129</v>
          </cell>
          <cell r="I521">
            <v>258</v>
          </cell>
          <cell r="J521">
            <v>0</v>
          </cell>
          <cell r="K521">
            <v>851.4</v>
          </cell>
          <cell r="L521">
            <v>150</v>
          </cell>
          <cell r="M521">
            <v>1001.4</v>
          </cell>
          <cell r="N521">
            <v>1001.4</v>
          </cell>
        </row>
        <row r="522">
          <cell r="A522" t="str">
            <v>616857</v>
          </cell>
          <cell r="B522">
            <v>6168</v>
          </cell>
          <cell r="C522" t="str">
            <v>Jens Michael Andersen</v>
          </cell>
          <cell r="D522" t="str">
            <v>Kløvbakken 30</v>
          </cell>
          <cell r="E522">
            <v>57</v>
          </cell>
          <cell r="F522" t="str">
            <v>Munkebo</v>
          </cell>
          <cell r="G522" t="str">
            <v>Nej</v>
          </cell>
          <cell r="H522">
            <v>166</v>
          </cell>
          <cell r="I522">
            <v>332</v>
          </cell>
          <cell r="J522">
            <v>0</v>
          </cell>
          <cell r="K522">
            <v>1095.6</v>
          </cell>
          <cell r="L522">
            <v>150</v>
          </cell>
          <cell r="M522">
            <v>1245.6</v>
          </cell>
          <cell r="N522">
            <v>1245.6</v>
          </cell>
        </row>
        <row r="523">
          <cell r="A523" t="str">
            <v>616869</v>
          </cell>
          <cell r="B523">
            <v>6168</v>
          </cell>
          <cell r="C523" t="str">
            <v>Jens Michael Andersen</v>
          </cell>
          <cell r="D523" t="str">
            <v>Kløvbakken 30</v>
          </cell>
          <cell r="E523">
            <v>69</v>
          </cell>
          <cell r="F523" t="str">
            <v>Brovst</v>
          </cell>
          <cell r="G523" t="str">
            <v>Nej</v>
          </cell>
          <cell r="H523">
            <v>210</v>
          </cell>
          <cell r="I523">
            <v>420</v>
          </cell>
          <cell r="J523">
            <v>0</v>
          </cell>
          <cell r="K523">
            <v>1386</v>
          </cell>
          <cell r="L523">
            <v>150</v>
          </cell>
          <cell r="M523">
            <v>1536</v>
          </cell>
          <cell r="N523">
            <v>1536</v>
          </cell>
        </row>
        <row r="524">
          <cell r="A524" t="str">
            <v>616874</v>
          </cell>
          <cell r="B524">
            <v>6168</v>
          </cell>
          <cell r="C524" t="str">
            <v>Jens Michael Andersen</v>
          </cell>
          <cell r="D524" t="str">
            <v>Kløvbakken 30</v>
          </cell>
          <cell r="E524">
            <v>74</v>
          </cell>
          <cell r="F524" t="str">
            <v>Holstebro</v>
          </cell>
          <cell r="G524" t="str">
            <v>Nej</v>
          </cell>
          <cell r="H524">
            <v>94</v>
          </cell>
          <cell r="I524">
            <v>188</v>
          </cell>
          <cell r="J524">
            <v>0</v>
          </cell>
          <cell r="K524">
            <v>620.4</v>
          </cell>
          <cell r="L524">
            <v>150</v>
          </cell>
          <cell r="M524">
            <v>770.4</v>
          </cell>
          <cell r="N524">
            <v>770.4</v>
          </cell>
        </row>
        <row r="525">
          <cell r="A525" t="str">
            <v>616881</v>
          </cell>
          <cell r="B525">
            <v>6168</v>
          </cell>
          <cell r="C525" t="str">
            <v>Jens Michael Andersen</v>
          </cell>
          <cell r="D525" t="str">
            <v>Kløvbakken 30</v>
          </cell>
          <cell r="E525">
            <v>81</v>
          </cell>
          <cell r="F525" t="str">
            <v>Uhre</v>
          </cell>
          <cell r="G525" t="str">
            <v>Nej</v>
          </cell>
          <cell r="H525">
            <v>97</v>
          </cell>
          <cell r="I525">
            <v>194</v>
          </cell>
          <cell r="J525">
            <v>0</v>
          </cell>
          <cell r="K525">
            <v>640.1999999999999</v>
          </cell>
          <cell r="L525">
            <v>150</v>
          </cell>
          <cell r="M525">
            <v>790.1999999999999</v>
          </cell>
          <cell r="N525">
            <v>790.1999999999999</v>
          </cell>
        </row>
        <row r="526">
          <cell r="A526" t="str">
            <v>616882</v>
          </cell>
          <cell r="B526">
            <v>6168</v>
          </cell>
          <cell r="C526" t="str">
            <v>Jens Michael Andersen</v>
          </cell>
          <cell r="D526" t="str">
            <v>Kløvbakken 30</v>
          </cell>
          <cell r="E526">
            <v>82</v>
          </cell>
          <cell r="F526" t="str">
            <v>Skærbæk</v>
          </cell>
          <cell r="G526" t="str">
            <v>Nej</v>
          </cell>
          <cell r="H526">
            <v>80</v>
          </cell>
          <cell r="I526">
            <v>160</v>
          </cell>
          <cell r="J526">
            <v>0</v>
          </cell>
          <cell r="K526">
            <v>528</v>
          </cell>
          <cell r="L526">
            <v>150</v>
          </cell>
          <cell r="M526">
            <v>678</v>
          </cell>
          <cell r="N526">
            <v>678</v>
          </cell>
        </row>
        <row r="527">
          <cell r="A527" t="str">
            <v>616883</v>
          </cell>
          <cell r="B527">
            <v>6168</v>
          </cell>
          <cell r="C527" t="str">
            <v>Jens Michael Andersen</v>
          </cell>
          <cell r="D527" t="str">
            <v>Kløvbakken 30</v>
          </cell>
          <cell r="E527">
            <v>83</v>
          </cell>
          <cell r="F527" t="str">
            <v>Holsted</v>
          </cell>
          <cell r="G527" t="str">
            <v>Nej</v>
          </cell>
          <cell r="H527">
            <v>59</v>
          </cell>
          <cell r="I527">
            <v>118</v>
          </cell>
          <cell r="J527">
            <v>0</v>
          </cell>
          <cell r="K527">
            <v>389.4</v>
          </cell>
          <cell r="L527">
            <v>150</v>
          </cell>
          <cell r="M527">
            <v>539.4</v>
          </cell>
          <cell r="N527">
            <v>539.4</v>
          </cell>
        </row>
        <row r="528">
          <cell r="A528" t="str">
            <v>616887</v>
          </cell>
          <cell r="B528">
            <v>6168</v>
          </cell>
          <cell r="C528" t="str">
            <v>Jens Michael Andersen</v>
          </cell>
          <cell r="D528" t="str">
            <v>Kløvbakken 30</v>
          </cell>
          <cell r="E528">
            <v>87</v>
          </cell>
          <cell r="F528" t="str">
            <v>Vojens</v>
          </cell>
          <cell r="G528" t="str">
            <v>Nej</v>
          </cell>
          <cell r="H528">
            <v>101</v>
          </cell>
          <cell r="I528">
            <v>202</v>
          </cell>
          <cell r="J528">
            <v>0</v>
          </cell>
          <cell r="K528">
            <v>666.5999999999999</v>
          </cell>
          <cell r="L528">
            <v>150</v>
          </cell>
          <cell r="M528">
            <v>816.5999999999999</v>
          </cell>
          <cell r="N528">
            <v>816.5999999999999</v>
          </cell>
        </row>
        <row r="529">
          <cell r="A529" t="str">
            <v>616891</v>
          </cell>
          <cell r="B529">
            <v>6168</v>
          </cell>
          <cell r="C529" t="str">
            <v>Jens Michael Andersen</v>
          </cell>
          <cell r="D529" t="str">
            <v>Kløvbakken 30</v>
          </cell>
          <cell r="E529">
            <v>91</v>
          </cell>
          <cell r="F529" t="str">
            <v>Outrup</v>
          </cell>
          <cell r="G529" t="str">
            <v>Nej</v>
          </cell>
          <cell r="H529">
            <v>10</v>
          </cell>
          <cell r="I529">
            <v>20</v>
          </cell>
          <cell r="J529">
            <v>0</v>
          </cell>
          <cell r="K529">
            <v>100</v>
          </cell>
          <cell r="L529">
            <v>150</v>
          </cell>
          <cell r="M529">
            <v>250</v>
          </cell>
          <cell r="N529">
            <v>250</v>
          </cell>
        </row>
        <row r="530">
          <cell r="A530" t="str">
            <v>616893</v>
          </cell>
          <cell r="B530">
            <v>6168</v>
          </cell>
          <cell r="C530" t="str">
            <v>Jens Michael Andersen</v>
          </cell>
          <cell r="D530" t="str">
            <v>Kløvbakken 30</v>
          </cell>
          <cell r="E530">
            <v>93</v>
          </cell>
          <cell r="F530" t="str">
            <v>Grindsted</v>
          </cell>
          <cell r="G530" t="str">
            <v>Nej</v>
          </cell>
          <cell r="H530">
            <v>50</v>
          </cell>
          <cell r="I530">
            <v>100</v>
          </cell>
          <cell r="J530">
            <v>0</v>
          </cell>
          <cell r="K530">
            <v>330</v>
          </cell>
          <cell r="L530">
            <v>150</v>
          </cell>
          <cell r="M530">
            <v>480</v>
          </cell>
          <cell r="N530">
            <v>480</v>
          </cell>
        </row>
        <row r="531">
          <cell r="A531" t="str">
            <v>619914</v>
          </cell>
          <cell r="B531">
            <v>6199</v>
          </cell>
          <cell r="C531" t="str">
            <v>Bent Juul Larsen</v>
          </cell>
          <cell r="D531" t="str">
            <v>Hennevej 30</v>
          </cell>
          <cell r="E531">
            <v>14</v>
          </cell>
          <cell r="F531" t="str">
            <v>Korskro</v>
          </cell>
          <cell r="G531" t="str">
            <v>Nej</v>
          </cell>
          <cell r="H531">
            <v>29</v>
          </cell>
          <cell r="I531">
            <v>58</v>
          </cell>
          <cell r="J531">
            <v>0</v>
          </cell>
          <cell r="K531">
            <v>191.39999999999998</v>
          </cell>
          <cell r="L531">
            <v>150</v>
          </cell>
          <cell r="M531">
            <v>341.4</v>
          </cell>
          <cell r="N531">
            <v>341.4</v>
          </cell>
        </row>
        <row r="532">
          <cell r="A532" t="str">
            <v>619915</v>
          </cell>
          <cell r="B532">
            <v>6199</v>
          </cell>
          <cell r="C532" t="str">
            <v>Bent Juul Larsen</v>
          </cell>
          <cell r="D532" t="str">
            <v>Hennevej 30</v>
          </cell>
          <cell r="E532">
            <v>15</v>
          </cell>
          <cell r="F532" t="str">
            <v>Vejlby</v>
          </cell>
          <cell r="G532" t="str">
            <v>Nej</v>
          </cell>
          <cell r="H532">
            <v>110</v>
          </cell>
          <cell r="I532">
            <v>220</v>
          </cell>
          <cell r="J532">
            <v>0</v>
          </cell>
          <cell r="K532">
            <v>726</v>
          </cell>
          <cell r="L532">
            <v>150</v>
          </cell>
          <cell r="M532">
            <v>876</v>
          </cell>
          <cell r="N532">
            <v>876</v>
          </cell>
        </row>
        <row r="533">
          <cell r="A533" t="str">
            <v>619917</v>
          </cell>
          <cell r="B533">
            <v>6199</v>
          </cell>
          <cell r="C533" t="str">
            <v>Bent Juul Larsen</v>
          </cell>
          <cell r="D533" t="str">
            <v>Hennevej 30</v>
          </cell>
          <cell r="E533">
            <v>17</v>
          </cell>
          <cell r="F533" t="str">
            <v>Skovby</v>
          </cell>
          <cell r="G533" t="str">
            <v>Nej</v>
          </cell>
          <cell r="H533">
            <v>125</v>
          </cell>
          <cell r="I533">
            <v>250</v>
          </cell>
          <cell r="J533">
            <v>0</v>
          </cell>
          <cell r="K533">
            <v>825</v>
          </cell>
          <cell r="L533">
            <v>150</v>
          </cell>
          <cell r="M533">
            <v>975</v>
          </cell>
          <cell r="N533">
            <v>975</v>
          </cell>
        </row>
        <row r="534">
          <cell r="A534" t="str">
            <v>619924</v>
          </cell>
          <cell r="B534">
            <v>6199</v>
          </cell>
          <cell r="C534" t="str">
            <v>Bent Juul Larsen</v>
          </cell>
          <cell r="D534" t="str">
            <v>Hennevej 30</v>
          </cell>
          <cell r="E534">
            <v>24</v>
          </cell>
          <cell r="F534" t="str">
            <v>Ellling</v>
          </cell>
          <cell r="G534" t="str">
            <v>Nej</v>
          </cell>
          <cell r="H534">
            <v>104</v>
          </cell>
          <cell r="I534">
            <v>208</v>
          </cell>
          <cell r="J534">
            <v>0</v>
          </cell>
          <cell r="K534">
            <v>686.4</v>
          </cell>
          <cell r="L534">
            <v>150</v>
          </cell>
          <cell r="M534">
            <v>836.4</v>
          </cell>
          <cell r="N534">
            <v>836.4</v>
          </cell>
        </row>
        <row r="535">
          <cell r="A535" t="str">
            <v>619930</v>
          </cell>
          <cell r="B535">
            <v>6199</v>
          </cell>
          <cell r="C535" t="str">
            <v>Bent Juul Larsen</v>
          </cell>
          <cell r="D535" t="str">
            <v>Hennevej 30</v>
          </cell>
          <cell r="E535">
            <v>30</v>
          </cell>
          <cell r="F535" t="str">
            <v>Fladbro</v>
          </cell>
          <cell r="G535" t="str">
            <v>Nej</v>
          </cell>
          <cell r="H535">
            <v>153</v>
          </cell>
          <cell r="I535">
            <v>306</v>
          </cell>
          <cell r="J535">
            <v>0</v>
          </cell>
          <cell r="K535">
            <v>1009.8</v>
          </cell>
          <cell r="L535">
            <v>150</v>
          </cell>
          <cell r="M535">
            <v>1159.8</v>
          </cell>
          <cell r="N535">
            <v>1159.8</v>
          </cell>
        </row>
        <row r="536">
          <cell r="A536" t="str">
            <v>619933</v>
          </cell>
          <cell r="B536">
            <v>6199</v>
          </cell>
          <cell r="C536" t="str">
            <v>Bent Juul Larsen</v>
          </cell>
          <cell r="D536" t="str">
            <v>Hennevej 30</v>
          </cell>
          <cell r="E536">
            <v>33</v>
          </cell>
          <cell r="F536" t="str">
            <v>Slangerup</v>
          </cell>
          <cell r="G536" t="str">
            <v>Ja</v>
          </cell>
          <cell r="H536">
            <v>308</v>
          </cell>
          <cell r="I536">
            <v>616</v>
          </cell>
          <cell r="J536">
            <v>400</v>
          </cell>
          <cell r="K536">
            <v>2032.8</v>
          </cell>
          <cell r="L536">
            <v>150</v>
          </cell>
          <cell r="M536">
            <v>2582.8</v>
          </cell>
          <cell r="N536">
            <v>2182.8</v>
          </cell>
        </row>
        <row r="537">
          <cell r="A537" t="str">
            <v>619937</v>
          </cell>
          <cell r="B537">
            <v>6199</v>
          </cell>
          <cell r="C537" t="str">
            <v>Bent Juul Larsen</v>
          </cell>
          <cell r="D537" t="str">
            <v>Hennevej 30</v>
          </cell>
          <cell r="E537">
            <v>37</v>
          </cell>
          <cell r="F537" t="str">
            <v>Glumsø</v>
          </cell>
          <cell r="G537" t="str">
            <v>Ja</v>
          </cell>
          <cell r="H537">
            <v>250</v>
          </cell>
          <cell r="I537">
            <v>500</v>
          </cell>
          <cell r="J537">
            <v>400</v>
          </cell>
          <cell r="K537">
            <v>1650</v>
          </cell>
          <cell r="L537">
            <v>150</v>
          </cell>
          <cell r="M537">
            <v>2200</v>
          </cell>
          <cell r="N537">
            <v>1800</v>
          </cell>
        </row>
        <row r="538">
          <cell r="A538" t="str">
            <v>619944</v>
          </cell>
          <cell r="B538">
            <v>6199</v>
          </cell>
          <cell r="C538" t="str">
            <v>Bent Juul Larsen</v>
          </cell>
          <cell r="D538" t="str">
            <v>Hennevej 30</v>
          </cell>
          <cell r="E538">
            <v>44</v>
          </cell>
          <cell r="F538" t="str">
            <v>København</v>
          </cell>
          <cell r="G538" t="str">
            <v>Ja</v>
          </cell>
          <cell r="H538">
            <v>311</v>
          </cell>
          <cell r="I538">
            <v>622</v>
          </cell>
          <cell r="J538">
            <v>400</v>
          </cell>
          <cell r="K538">
            <v>2052.6</v>
          </cell>
          <cell r="L538">
            <v>150</v>
          </cell>
          <cell r="M538">
            <v>2602.6</v>
          </cell>
          <cell r="N538">
            <v>2202.6</v>
          </cell>
        </row>
        <row r="539">
          <cell r="A539" t="str">
            <v>619952</v>
          </cell>
          <cell r="B539">
            <v>6199</v>
          </cell>
          <cell r="C539" t="str">
            <v>Bent Juul Larsen</v>
          </cell>
          <cell r="D539" t="str">
            <v>Hennevej 30</v>
          </cell>
          <cell r="E539">
            <v>52</v>
          </cell>
          <cell r="F539" t="str">
            <v>Korsløkke</v>
          </cell>
          <cell r="G539" t="str">
            <v>Nej</v>
          </cell>
          <cell r="H539">
            <v>158</v>
          </cell>
          <cell r="I539">
            <v>316</v>
          </cell>
          <cell r="J539">
            <v>0</v>
          </cell>
          <cell r="K539">
            <v>1042.8</v>
          </cell>
          <cell r="L539">
            <v>150</v>
          </cell>
          <cell r="M539">
            <v>1192.8</v>
          </cell>
          <cell r="N539">
            <v>1192.8</v>
          </cell>
        </row>
        <row r="540">
          <cell r="A540" t="str">
            <v>619955</v>
          </cell>
          <cell r="B540">
            <v>6199</v>
          </cell>
          <cell r="C540" t="str">
            <v>Bent Juul Larsen</v>
          </cell>
          <cell r="D540" t="str">
            <v>Hennevej 30</v>
          </cell>
          <cell r="E540">
            <v>55</v>
          </cell>
          <cell r="F540" t="str">
            <v>Bred</v>
          </cell>
          <cell r="G540" t="str">
            <v>Nej</v>
          </cell>
          <cell r="H540">
            <v>136</v>
          </cell>
          <cell r="I540">
            <v>272</v>
          </cell>
          <cell r="J540">
            <v>0</v>
          </cell>
          <cell r="K540">
            <v>897.5999999999999</v>
          </cell>
          <cell r="L540">
            <v>150</v>
          </cell>
          <cell r="M540">
            <v>1047.6</v>
          </cell>
          <cell r="N540">
            <v>1047.6</v>
          </cell>
        </row>
        <row r="541">
          <cell r="A541" t="str">
            <v>619956</v>
          </cell>
          <cell r="B541">
            <v>6199</v>
          </cell>
          <cell r="C541" t="str">
            <v>Bent Juul Larsen</v>
          </cell>
          <cell r="D541" t="str">
            <v>Hennevej 30</v>
          </cell>
          <cell r="E541">
            <v>56</v>
          </cell>
          <cell r="F541" t="str">
            <v>Fjelsted</v>
          </cell>
          <cell r="G541" t="str">
            <v>Nej</v>
          </cell>
          <cell r="H541">
            <v>127</v>
          </cell>
          <cell r="I541">
            <v>254</v>
          </cell>
          <cell r="J541">
            <v>0</v>
          </cell>
          <cell r="K541">
            <v>838.1999999999999</v>
          </cell>
          <cell r="L541">
            <v>150</v>
          </cell>
          <cell r="M541">
            <v>988.1999999999999</v>
          </cell>
          <cell r="N541">
            <v>988.1999999999999</v>
          </cell>
        </row>
        <row r="542">
          <cell r="A542" t="str">
            <v>619957</v>
          </cell>
          <cell r="B542">
            <v>6199</v>
          </cell>
          <cell r="C542" t="str">
            <v>Bent Juul Larsen</v>
          </cell>
          <cell r="D542" t="str">
            <v>Hennevej 30</v>
          </cell>
          <cell r="E542">
            <v>57</v>
          </cell>
          <cell r="F542" t="str">
            <v>Munkebo</v>
          </cell>
          <cell r="G542" t="str">
            <v>Nej</v>
          </cell>
          <cell r="H542">
            <v>164</v>
          </cell>
          <cell r="I542">
            <v>328</v>
          </cell>
          <cell r="J542">
            <v>0</v>
          </cell>
          <cell r="K542">
            <v>1082.3999999999999</v>
          </cell>
          <cell r="L542">
            <v>150</v>
          </cell>
          <cell r="M542">
            <v>1232.3999999999999</v>
          </cell>
          <cell r="N542">
            <v>1232.3999999999999</v>
          </cell>
        </row>
        <row r="543">
          <cell r="A543" t="str">
            <v>619969</v>
          </cell>
          <cell r="B543">
            <v>6199</v>
          </cell>
          <cell r="C543" t="str">
            <v>Bent Juul Larsen</v>
          </cell>
          <cell r="D543" t="str">
            <v>Hennevej 30</v>
          </cell>
          <cell r="E543">
            <v>69</v>
          </cell>
          <cell r="F543" t="str">
            <v>Brovst</v>
          </cell>
          <cell r="G543" t="str">
            <v>Nej</v>
          </cell>
          <cell r="H543">
            <v>208</v>
          </cell>
          <cell r="I543">
            <v>416</v>
          </cell>
          <cell r="J543">
            <v>0</v>
          </cell>
          <cell r="K543">
            <v>1372.8</v>
          </cell>
          <cell r="L543">
            <v>150</v>
          </cell>
          <cell r="M543">
            <v>1522.8</v>
          </cell>
          <cell r="N543">
            <v>1522.8</v>
          </cell>
        </row>
        <row r="544">
          <cell r="A544" t="str">
            <v>619974</v>
          </cell>
          <cell r="B544">
            <v>6199</v>
          </cell>
          <cell r="C544" t="str">
            <v>Bent Juul Larsen</v>
          </cell>
          <cell r="D544" t="str">
            <v>Hennevej 30</v>
          </cell>
          <cell r="E544">
            <v>74</v>
          </cell>
          <cell r="F544" t="str">
            <v>Holstebro</v>
          </cell>
          <cell r="G544" t="str">
            <v>Nej</v>
          </cell>
          <cell r="H544">
            <v>92</v>
          </cell>
          <cell r="I544">
            <v>184</v>
          </cell>
          <cell r="J544">
            <v>0</v>
          </cell>
          <cell r="K544">
            <v>607.1999999999999</v>
          </cell>
          <cell r="L544">
            <v>150</v>
          </cell>
          <cell r="M544">
            <v>757.1999999999999</v>
          </cell>
          <cell r="N544">
            <v>757.1999999999999</v>
          </cell>
        </row>
        <row r="545">
          <cell r="A545" t="str">
            <v>619981</v>
          </cell>
          <cell r="B545">
            <v>6199</v>
          </cell>
          <cell r="C545" t="str">
            <v>Bent Juul Larsen</v>
          </cell>
          <cell r="D545" t="str">
            <v>Hennevej 30</v>
          </cell>
          <cell r="E545">
            <v>81</v>
          </cell>
          <cell r="F545" t="str">
            <v>Uhre</v>
          </cell>
          <cell r="G545" t="str">
            <v>Nej</v>
          </cell>
          <cell r="H545">
            <v>95</v>
          </cell>
          <cell r="I545">
            <v>190</v>
          </cell>
          <cell r="J545">
            <v>0</v>
          </cell>
          <cell r="K545">
            <v>627</v>
          </cell>
          <cell r="L545">
            <v>150</v>
          </cell>
          <cell r="M545">
            <v>777</v>
          </cell>
          <cell r="N545">
            <v>777</v>
          </cell>
        </row>
        <row r="546">
          <cell r="A546" t="str">
            <v>619982</v>
          </cell>
          <cell r="B546">
            <v>6199</v>
          </cell>
          <cell r="C546" t="str">
            <v>Bent Juul Larsen</v>
          </cell>
          <cell r="D546" t="str">
            <v>Hennevej 30</v>
          </cell>
          <cell r="E546">
            <v>82</v>
          </cell>
          <cell r="F546" t="str">
            <v>Skærbæk</v>
          </cell>
          <cell r="G546" t="str">
            <v>Nej</v>
          </cell>
          <cell r="H546">
            <v>78</v>
          </cell>
          <cell r="I546">
            <v>156</v>
          </cell>
          <cell r="J546">
            <v>0</v>
          </cell>
          <cell r="K546">
            <v>514.8</v>
          </cell>
          <cell r="L546">
            <v>150</v>
          </cell>
          <cell r="M546">
            <v>664.8</v>
          </cell>
          <cell r="N546">
            <v>664.8</v>
          </cell>
        </row>
        <row r="547">
          <cell r="A547" t="str">
            <v>619983</v>
          </cell>
          <cell r="B547">
            <v>6199</v>
          </cell>
          <cell r="C547" t="str">
            <v>Bent Juul Larsen</v>
          </cell>
          <cell r="D547" t="str">
            <v>Hennevej 30</v>
          </cell>
          <cell r="E547">
            <v>83</v>
          </cell>
          <cell r="F547" t="str">
            <v>Holsted</v>
          </cell>
          <cell r="G547" t="str">
            <v>Nej</v>
          </cell>
          <cell r="H547">
            <v>57</v>
          </cell>
          <cell r="I547">
            <v>114</v>
          </cell>
          <cell r="J547">
            <v>0</v>
          </cell>
          <cell r="K547">
            <v>376.2</v>
          </cell>
          <cell r="L547">
            <v>150</v>
          </cell>
          <cell r="M547">
            <v>526.2</v>
          </cell>
          <cell r="N547">
            <v>526.2</v>
          </cell>
        </row>
        <row r="548">
          <cell r="A548" t="str">
            <v>619987</v>
          </cell>
          <cell r="B548">
            <v>6199</v>
          </cell>
          <cell r="C548" t="str">
            <v>Bent Juul Larsen</v>
          </cell>
          <cell r="D548" t="str">
            <v>Hennevej 30</v>
          </cell>
          <cell r="E548">
            <v>87</v>
          </cell>
          <cell r="F548" t="str">
            <v>Vojens</v>
          </cell>
          <cell r="G548" t="str">
            <v>Nej</v>
          </cell>
          <cell r="H548">
            <v>99</v>
          </cell>
          <cell r="I548">
            <v>198</v>
          </cell>
          <cell r="J548">
            <v>0</v>
          </cell>
          <cell r="K548">
            <v>653.4</v>
          </cell>
          <cell r="L548">
            <v>150</v>
          </cell>
          <cell r="M548">
            <v>803.4</v>
          </cell>
          <cell r="N548">
            <v>803.4</v>
          </cell>
        </row>
        <row r="549">
          <cell r="A549" t="str">
            <v>619991</v>
          </cell>
          <cell r="B549">
            <v>6199</v>
          </cell>
          <cell r="C549" t="str">
            <v>Bent Juul Larsen</v>
          </cell>
          <cell r="D549" t="str">
            <v>Hennevej 30</v>
          </cell>
          <cell r="E549">
            <v>91</v>
          </cell>
          <cell r="F549" t="str">
            <v>Outrup</v>
          </cell>
          <cell r="G549" t="str">
            <v>Nej</v>
          </cell>
          <cell r="H549">
            <v>1</v>
          </cell>
          <cell r="I549">
            <v>2</v>
          </cell>
          <cell r="J549">
            <v>0</v>
          </cell>
          <cell r="K549">
            <v>100</v>
          </cell>
          <cell r="L549">
            <v>150</v>
          </cell>
          <cell r="M549">
            <v>250</v>
          </cell>
          <cell r="N549">
            <v>250</v>
          </cell>
        </row>
        <row r="550">
          <cell r="A550" t="str">
            <v>619993</v>
          </cell>
          <cell r="B550">
            <v>6199</v>
          </cell>
          <cell r="C550" t="str">
            <v>Bent Juul Larsen</v>
          </cell>
          <cell r="D550" t="str">
            <v>Hennevej 30</v>
          </cell>
          <cell r="E550">
            <v>93</v>
          </cell>
          <cell r="F550" t="str">
            <v>Grindsted</v>
          </cell>
          <cell r="G550" t="str">
            <v>Nej</v>
          </cell>
          <cell r="H550">
            <v>48</v>
          </cell>
          <cell r="I550">
            <v>96</v>
          </cell>
          <cell r="J550">
            <v>0</v>
          </cell>
          <cell r="K550">
            <v>316.79999999999995</v>
          </cell>
          <cell r="L550">
            <v>150</v>
          </cell>
          <cell r="M550">
            <v>466.79999999999995</v>
          </cell>
          <cell r="N550">
            <v>466.79999999999995</v>
          </cell>
        </row>
        <row r="551">
          <cell r="A551" t="str">
            <v>621614</v>
          </cell>
          <cell r="B551">
            <v>6216</v>
          </cell>
          <cell r="C551" t="str">
            <v>Kenn Nielsen</v>
          </cell>
          <cell r="D551" t="str">
            <v>Navervej 20</v>
          </cell>
          <cell r="E551">
            <v>14</v>
          </cell>
          <cell r="F551" t="str">
            <v>Korskro</v>
          </cell>
          <cell r="G551" t="str">
            <v>Nej</v>
          </cell>
          <cell r="H551">
            <v>17</v>
          </cell>
          <cell r="I551">
            <v>34</v>
          </cell>
          <cell r="J551">
            <v>0</v>
          </cell>
          <cell r="K551">
            <v>112.19999999999999</v>
          </cell>
          <cell r="L551">
            <v>150</v>
          </cell>
          <cell r="M551">
            <v>262.2</v>
          </cell>
          <cell r="N551">
            <v>262.2</v>
          </cell>
        </row>
        <row r="552">
          <cell r="A552" t="str">
            <v>621615</v>
          </cell>
          <cell r="B552">
            <v>6216</v>
          </cell>
          <cell r="C552" t="str">
            <v>Kenn Nielsen</v>
          </cell>
          <cell r="D552" t="str">
            <v>Navervej 20</v>
          </cell>
          <cell r="E552">
            <v>15</v>
          </cell>
          <cell r="F552" t="str">
            <v>Vejlby</v>
          </cell>
          <cell r="G552" t="str">
            <v>Nej</v>
          </cell>
          <cell r="H552">
            <v>95</v>
          </cell>
          <cell r="I552">
            <v>190</v>
          </cell>
          <cell r="J552">
            <v>0</v>
          </cell>
          <cell r="K552">
            <v>627</v>
          </cell>
          <cell r="L552">
            <v>150</v>
          </cell>
          <cell r="M552">
            <v>777</v>
          </cell>
          <cell r="N552">
            <v>777</v>
          </cell>
        </row>
        <row r="553">
          <cell r="A553" t="str">
            <v>621617</v>
          </cell>
          <cell r="B553">
            <v>6216</v>
          </cell>
          <cell r="C553" t="str">
            <v>Kenn Nielsen</v>
          </cell>
          <cell r="D553" t="str">
            <v>Navervej 20</v>
          </cell>
          <cell r="E553">
            <v>17</v>
          </cell>
          <cell r="F553" t="str">
            <v>Skovby</v>
          </cell>
          <cell r="G553" t="str">
            <v>Nej</v>
          </cell>
          <cell r="H553">
            <v>112</v>
          </cell>
          <cell r="I553">
            <v>224</v>
          </cell>
          <cell r="J553">
            <v>0</v>
          </cell>
          <cell r="K553">
            <v>739.1999999999999</v>
          </cell>
          <cell r="L553">
            <v>150</v>
          </cell>
          <cell r="M553">
            <v>889.1999999999999</v>
          </cell>
          <cell r="N553">
            <v>889.1999999999999</v>
          </cell>
        </row>
        <row r="554">
          <cell r="A554" t="str">
            <v>621624</v>
          </cell>
          <cell r="B554">
            <v>6216</v>
          </cell>
          <cell r="C554" t="str">
            <v>Kenn Nielsen</v>
          </cell>
          <cell r="D554" t="str">
            <v>Navervej 20</v>
          </cell>
          <cell r="E554">
            <v>24</v>
          </cell>
          <cell r="F554" t="str">
            <v>Ellling</v>
          </cell>
          <cell r="G554" t="str">
            <v>Nej</v>
          </cell>
          <cell r="H554">
            <v>97</v>
          </cell>
          <cell r="I554">
            <v>194</v>
          </cell>
          <cell r="J554">
            <v>0</v>
          </cell>
          <cell r="K554">
            <v>640.1999999999999</v>
          </cell>
          <cell r="L554">
            <v>150</v>
          </cell>
          <cell r="M554">
            <v>790.1999999999999</v>
          </cell>
          <cell r="N554">
            <v>790.1999999999999</v>
          </cell>
        </row>
        <row r="555">
          <cell r="A555" t="str">
            <v>621630</v>
          </cell>
          <cell r="B555">
            <v>6216</v>
          </cell>
          <cell r="C555" t="str">
            <v>Kenn Nielsen</v>
          </cell>
          <cell r="D555" t="str">
            <v>Navervej 20</v>
          </cell>
          <cell r="E555">
            <v>30</v>
          </cell>
          <cell r="F555" t="str">
            <v>Fladbro</v>
          </cell>
          <cell r="G555" t="str">
            <v>Nej</v>
          </cell>
          <cell r="H555">
            <v>145</v>
          </cell>
          <cell r="I555">
            <v>290</v>
          </cell>
          <cell r="J555">
            <v>0</v>
          </cell>
          <cell r="K555">
            <v>957</v>
          </cell>
          <cell r="L555">
            <v>150</v>
          </cell>
          <cell r="M555">
            <v>1107</v>
          </cell>
          <cell r="N555">
            <v>1107</v>
          </cell>
        </row>
        <row r="556">
          <cell r="A556" t="str">
            <v>621633</v>
          </cell>
          <cell r="B556">
            <v>6216</v>
          </cell>
          <cell r="C556" t="str">
            <v>Kenn Nielsen</v>
          </cell>
          <cell r="D556" t="str">
            <v>Navervej 20</v>
          </cell>
          <cell r="E556">
            <v>33</v>
          </cell>
          <cell r="F556" t="str">
            <v>Slangerup</v>
          </cell>
          <cell r="G556" t="str">
            <v>Ja</v>
          </cell>
          <cell r="H556">
            <v>293</v>
          </cell>
          <cell r="I556">
            <v>586</v>
          </cell>
          <cell r="J556">
            <v>400</v>
          </cell>
          <cell r="K556">
            <v>1933.8</v>
          </cell>
          <cell r="L556">
            <v>150</v>
          </cell>
          <cell r="M556">
            <v>2483.8</v>
          </cell>
          <cell r="N556">
            <v>2083.8</v>
          </cell>
        </row>
        <row r="557">
          <cell r="A557" t="str">
            <v>621637</v>
          </cell>
          <cell r="B557">
            <v>6216</v>
          </cell>
          <cell r="C557" t="str">
            <v>Kenn Nielsen</v>
          </cell>
          <cell r="D557" t="str">
            <v>Navervej 20</v>
          </cell>
          <cell r="E557">
            <v>37</v>
          </cell>
          <cell r="F557" t="str">
            <v>Glumsø</v>
          </cell>
          <cell r="G557" t="str">
            <v>Ja</v>
          </cell>
          <cell r="H557">
            <v>237</v>
          </cell>
          <cell r="I557">
            <v>474</v>
          </cell>
          <cell r="J557">
            <v>400</v>
          </cell>
          <cell r="K557">
            <v>1564.1999999999998</v>
          </cell>
          <cell r="L557">
            <v>150</v>
          </cell>
          <cell r="M557">
            <v>2114.2</v>
          </cell>
          <cell r="N557">
            <v>1714.1999999999998</v>
          </cell>
        </row>
        <row r="558">
          <cell r="A558" t="str">
            <v>621644</v>
          </cell>
          <cell r="B558">
            <v>6216</v>
          </cell>
          <cell r="C558" t="str">
            <v>Kenn Nielsen</v>
          </cell>
          <cell r="D558" t="str">
            <v>Navervej 20</v>
          </cell>
          <cell r="E558">
            <v>44</v>
          </cell>
          <cell r="F558" t="str">
            <v>København</v>
          </cell>
          <cell r="G558" t="str">
            <v>Ja</v>
          </cell>
          <cell r="H558">
            <v>298</v>
          </cell>
          <cell r="I558">
            <v>596</v>
          </cell>
          <cell r="J558">
            <v>400</v>
          </cell>
          <cell r="K558">
            <v>1966.8</v>
          </cell>
          <cell r="L558">
            <v>150</v>
          </cell>
          <cell r="M558">
            <v>2516.8</v>
          </cell>
          <cell r="N558">
            <v>2116.8</v>
          </cell>
        </row>
        <row r="559">
          <cell r="A559" t="str">
            <v>621652</v>
          </cell>
          <cell r="B559">
            <v>6216</v>
          </cell>
          <cell r="C559" t="str">
            <v>Kenn Nielsen</v>
          </cell>
          <cell r="D559" t="str">
            <v>Navervej 20</v>
          </cell>
          <cell r="E559">
            <v>52</v>
          </cell>
          <cell r="F559" t="str">
            <v>Korsløkke</v>
          </cell>
          <cell r="G559" t="str">
            <v>Nej</v>
          </cell>
          <cell r="H559">
            <v>145</v>
          </cell>
          <cell r="I559">
            <v>290</v>
          </cell>
          <cell r="J559">
            <v>0</v>
          </cell>
          <cell r="K559">
            <v>957</v>
          </cell>
          <cell r="L559">
            <v>150</v>
          </cell>
          <cell r="M559">
            <v>1107</v>
          </cell>
          <cell r="N559">
            <v>1107</v>
          </cell>
        </row>
        <row r="560">
          <cell r="A560" t="str">
            <v>621655</v>
          </cell>
          <cell r="B560">
            <v>6216</v>
          </cell>
          <cell r="C560" t="str">
            <v>Kenn Nielsen</v>
          </cell>
          <cell r="D560" t="str">
            <v>Navervej 20</v>
          </cell>
          <cell r="E560">
            <v>55</v>
          </cell>
          <cell r="F560" t="str">
            <v>Bred</v>
          </cell>
          <cell r="G560" t="str">
            <v>Nej</v>
          </cell>
          <cell r="H560">
            <v>125</v>
          </cell>
          <cell r="I560">
            <v>250</v>
          </cell>
          <cell r="J560">
            <v>0</v>
          </cell>
          <cell r="K560">
            <v>825</v>
          </cell>
          <cell r="L560">
            <v>150</v>
          </cell>
          <cell r="M560">
            <v>975</v>
          </cell>
          <cell r="N560">
            <v>975</v>
          </cell>
        </row>
        <row r="561">
          <cell r="A561" t="str">
            <v>621656</v>
          </cell>
          <cell r="B561">
            <v>6216</v>
          </cell>
          <cell r="C561" t="str">
            <v>Kenn Nielsen</v>
          </cell>
          <cell r="D561" t="str">
            <v>Navervej 20</v>
          </cell>
          <cell r="E561">
            <v>56</v>
          </cell>
          <cell r="F561" t="str">
            <v>Fjelsted</v>
          </cell>
          <cell r="G561" t="str">
            <v>Nej</v>
          </cell>
          <cell r="H561">
            <v>119</v>
          </cell>
          <cell r="I561">
            <v>238</v>
          </cell>
          <cell r="J561">
            <v>0</v>
          </cell>
          <cell r="K561">
            <v>785.4</v>
          </cell>
          <cell r="L561">
            <v>150</v>
          </cell>
          <cell r="M561">
            <v>935.4</v>
          </cell>
          <cell r="N561">
            <v>935.4</v>
          </cell>
        </row>
        <row r="562">
          <cell r="A562" t="str">
            <v>621657</v>
          </cell>
          <cell r="B562">
            <v>6216</v>
          </cell>
          <cell r="C562" t="str">
            <v>Kenn Nielsen</v>
          </cell>
          <cell r="D562" t="str">
            <v>Navervej 20</v>
          </cell>
          <cell r="E562">
            <v>57</v>
          </cell>
          <cell r="F562" t="str">
            <v>Munkebo</v>
          </cell>
          <cell r="G562" t="str">
            <v>Nej</v>
          </cell>
          <cell r="H562">
            <v>155</v>
          </cell>
          <cell r="I562">
            <v>310</v>
          </cell>
          <cell r="J562">
            <v>0</v>
          </cell>
          <cell r="K562">
            <v>1023</v>
          </cell>
          <cell r="L562">
            <v>150</v>
          </cell>
          <cell r="M562">
            <v>1173</v>
          </cell>
          <cell r="N562">
            <v>1173</v>
          </cell>
        </row>
        <row r="563">
          <cell r="A563" t="str">
            <v>621669</v>
          </cell>
          <cell r="B563">
            <v>6216</v>
          </cell>
          <cell r="C563" t="str">
            <v>Kenn Nielsen</v>
          </cell>
          <cell r="D563" t="str">
            <v>Navervej 20</v>
          </cell>
          <cell r="E563">
            <v>69</v>
          </cell>
          <cell r="F563" t="str">
            <v>Brovst</v>
          </cell>
          <cell r="G563" t="str">
            <v>Nej</v>
          </cell>
          <cell r="H563">
            <v>211</v>
          </cell>
          <cell r="I563">
            <v>422</v>
          </cell>
          <cell r="J563">
            <v>0</v>
          </cell>
          <cell r="K563">
            <v>1392.6</v>
          </cell>
          <cell r="L563">
            <v>150</v>
          </cell>
          <cell r="M563">
            <v>1542.6</v>
          </cell>
          <cell r="N563">
            <v>1542.6</v>
          </cell>
        </row>
        <row r="564">
          <cell r="A564" t="str">
            <v>621674</v>
          </cell>
          <cell r="B564">
            <v>6216</v>
          </cell>
          <cell r="C564" t="str">
            <v>Kenn Nielsen</v>
          </cell>
          <cell r="D564" t="str">
            <v>Navervej 20</v>
          </cell>
          <cell r="E564">
            <v>74</v>
          </cell>
          <cell r="F564" t="str">
            <v>Holstebro</v>
          </cell>
          <cell r="G564" t="str">
            <v>Nej</v>
          </cell>
          <cell r="H564">
            <v>99</v>
          </cell>
          <cell r="I564">
            <v>198</v>
          </cell>
          <cell r="J564">
            <v>0</v>
          </cell>
          <cell r="K564">
            <v>653.4</v>
          </cell>
          <cell r="L564">
            <v>150</v>
          </cell>
          <cell r="M564">
            <v>803.4</v>
          </cell>
          <cell r="N564">
            <v>803.4</v>
          </cell>
        </row>
        <row r="565">
          <cell r="A565" t="str">
            <v>621681</v>
          </cell>
          <cell r="B565">
            <v>6216</v>
          </cell>
          <cell r="C565" t="str">
            <v>Kenn Nielsen</v>
          </cell>
          <cell r="D565" t="str">
            <v>Navervej 20</v>
          </cell>
          <cell r="E565">
            <v>81</v>
          </cell>
          <cell r="F565" t="str">
            <v>Uhre</v>
          </cell>
          <cell r="G565" t="str">
            <v>Nej</v>
          </cell>
          <cell r="H565">
            <v>95</v>
          </cell>
          <cell r="I565">
            <v>190</v>
          </cell>
          <cell r="J565">
            <v>0</v>
          </cell>
          <cell r="K565">
            <v>627</v>
          </cell>
          <cell r="L565">
            <v>150</v>
          </cell>
          <cell r="M565">
            <v>777</v>
          </cell>
          <cell r="N565">
            <v>777</v>
          </cell>
        </row>
        <row r="566">
          <cell r="A566" t="str">
            <v>621682</v>
          </cell>
          <cell r="B566">
            <v>6216</v>
          </cell>
          <cell r="C566" t="str">
            <v>Kenn Nielsen</v>
          </cell>
          <cell r="D566" t="str">
            <v>Navervej 20</v>
          </cell>
          <cell r="E566">
            <v>82</v>
          </cell>
          <cell r="F566" t="str">
            <v>Skærbæk</v>
          </cell>
          <cell r="G566" t="str">
            <v>Nej</v>
          </cell>
          <cell r="H566">
            <v>65</v>
          </cell>
          <cell r="I566">
            <v>130</v>
          </cell>
          <cell r="J566">
            <v>0</v>
          </cell>
          <cell r="K566">
            <v>429</v>
          </cell>
          <cell r="L566">
            <v>150</v>
          </cell>
          <cell r="M566">
            <v>579</v>
          </cell>
          <cell r="N566">
            <v>579</v>
          </cell>
        </row>
        <row r="567">
          <cell r="A567" t="str">
            <v>621683</v>
          </cell>
          <cell r="B567">
            <v>6216</v>
          </cell>
          <cell r="C567" t="str">
            <v>Kenn Nielsen</v>
          </cell>
          <cell r="D567" t="str">
            <v>Navervej 20</v>
          </cell>
          <cell r="E567">
            <v>83</v>
          </cell>
          <cell r="F567" t="str">
            <v>Holsted</v>
          </cell>
          <cell r="G567" t="str">
            <v>Nej</v>
          </cell>
          <cell r="H567">
            <v>45</v>
          </cell>
          <cell r="I567">
            <v>90</v>
          </cell>
          <cell r="J567">
            <v>0</v>
          </cell>
          <cell r="K567">
            <v>297</v>
          </cell>
          <cell r="L567">
            <v>150</v>
          </cell>
          <cell r="M567">
            <v>447</v>
          </cell>
          <cell r="N567">
            <v>447</v>
          </cell>
        </row>
        <row r="568">
          <cell r="A568" t="str">
            <v>621687</v>
          </cell>
          <cell r="B568">
            <v>6216</v>
          </cell>
          <cell r="C568" t="str">
            <v>Kenn Nielsen</v>
          </cell>
          <cell r="D568" t="str">
            <v>Navervej 20</v>
          </cell>
          <cell r="E568">
            <v>87</v>
          </cell>
          <cell r="F568" t="str">
            <v>Vojens</v>
          </cell>
          <cell r="G568" t="str">
            <v>Nej</v>
          </cell>
          <cell r="H568">
            <v>87</v>
          </cell>
          <cell r="I568">
            <v>174</v>
          </cell>
          <cell r="J568">
            <v>0</v>
          </cell>
          <cell r="K568">
            <v>574.1999999999999</v>
          </cell>
          <cell r="L568">
            <v>150</v>
          </cell>
          <cell r="M568">
            <v>724.1999999999999</v>
          </cell>
          <cell r="N568">
            <v>724.1999999999999</v>
          </cell>
        </row>
        <row r="569">
          <cell r="A569" t="str">
            <v>621691</v>
          </cell>
          <cell r="B569">
            <v>6216</v>
          </cell>
          <cell r="C569" t="str">
            <v>Kenn Nielsen</v>
          </cell>
          <cell r="D569" t="str">
            <v>Navervej 20</v>
          </cell>
          <cell r="E569">
            <v>91</v>
          </cell>
          <cell r="F569" t="str">
            <v>Outrup</v>
          </cell>
          <cell r="G569" t="str">
            <v>Nej</v>
          </cell>
          <cell r="H569">
            <v>14</v>
          </cell>
          <cell r="I569">
            <v>28</v>
          </cell>
          <cell r="J569">
            <v>0</v>
          </cell>
          <cell r="K569">
            <v>100</v>
          </cell>
          <cell r="L569">
            <v>150</v>
          </cell>
          <cell r="M569">
            <v>250</v>
          </cell>
          <cell r="N569">
            <v>250</v>
          </cell>
        </row>
        <row r="570">
          <cell r="A570" t="str">
            <v>621693</v>
          </cell>
          <cell r="B570">
            <v>6216</v>
          </cell>
          <cell r="C570" t="str">
            <v>Kenn Nielsen</v>
          </cell>
          <cell r="D570" t="str">
            <v>Navervej 20</v>
          </cell>
          <cell r="E570">
            <v>93</v>
          </cell>
          <cell r="F570" t="str">
            <v>Grindsted</v>
          </cell>
          <cell r="G570" t="str">
            <v>Nej</v>
          </cell>
          <cell r="H570">
            <v>43</v>
          </cell>
          <cell r="I570">
            <v>86</v>
          </cell>
          <cell r="J570">
            <v>0</v>
          </cell>
          <cell r="K570">
            <v>283.8</v>
          </cell>
          <cell r="L570">
            <v>150</v>
          </cell>
          <cell r="M570">
            <v>433.8</v>
          </cell>
          <cell r="N570">
            <v>433.8</v>
          </cell>
        </row>
        <row r="571">
          <cell r="A571" t="str">
            <v>621699</v>
          </cell>
          <cell r="B571">
            <v>6216</v>
          </cell>
          <cell r="C571" t="str">
            <v>Kenn Nielsen</v>
          </cell>
          <cell r="D571" t="str">
            <v>Navervej 20</v>
          </cell>
          <cell r="E571">
            <v>99</v>
          </cell>
          <cell r="F571" t="str">
            <v>Billund Travbane</v>
          </cell>
          <cell r="G571" t="str">
            <v>Nej</v>
          </cell>
          <cell r="H571">
            <v>50</v>
          </cell>
          <cell r="I571">
            <v>100</v>
          </cell>
          <cell r="J571">
            <v>0</v>
          </cell>
          <cell r="K571">
            <v>330</v>
          </cell>
          <cell r="L571">
            <v>150</v>
          </cell>
          <cell r="M571">
            <v>480</v>
          </cell>
          <cell r="N571">
            <v>480</v>
          </cell>
        </row>
        <row r="572">
          <cell r="A572" t="str">
            <v>680114</v>
          </cell>
          <cell r="B572">
            <v>6801</v>
          </cell>
          <cell r="C572" t="str">
            <v>Jesper Steentoft</v>
          </cell>
          <cell r="D572" t="str">
            <v>Mølleparken 24 E, Jels</v>
          </cell>
          <cell r="E572">
            <v>14</v>
          </cell>
          <cell r="F572" t="str">
            <v>Korskro</v>
          </cell>
          <cell r="G572" t="str">
            <v>Nej</v>
          </cell>
          <cell r="H572">
            <v>54</v>
          </cell>
          <cell r="I572">
            <v>108</v>
          </cell>
          <cell r="J572">
            <v>0</v>
          </cell>
          <cell r="K572">
            <v>356.4</v>
          </cell>
          <cell r="L572">
            <v>150</v>
          </cell>
          <cell r="M572">
            <v>506.4</v>
          </cell>
          <cell r="N572">
            <v>506.4</v>
          </cell>
        </row>
        <row r="573">
          <cell r="A573" t="str">
            <v>680115</v>
          </cell>
          <cell r="B573">
            <v>6801</v>
          </cell>
          <cell r="C573" t="str">
            <v>Jesper Steentoft</v>
          </cell>
          <cell r="D573" t="str">
            <v>Mølleparken 24 E, Jels</v>
          </cell>
          <cell r="E573">
            <v>15</v>
          </cell>
          <cell r="F573" t="str">
            <v>Vejlby</v>
          </cell>
          <cell r="G573" t="str">
            <v>Nej</v>
          </cell>
          <cell r="H573">
            <v>55</v>
          </cell>
          <cell r="I573">
            <v>110</v>
          </cell>
          <cell r="J573">
            <v>0</v>
          </cell>
          <cell r="K573">
            <v>363</v>
          </cell>
          <cell r="L573">
            <v>150</v>
          </cell>
          <cell r="M573">
            <v>513</v>
          </cell>
          <cell r="N573">
            <v>513</v>
          </cell>
        </row>
        <row r="574">
          <cell r="A574" t="str">
            <v>680117</v>
          </cell>
          <cell r="B574">
            <v>6801</v>
          </cell>
          <cell r="C574" t="str">
            <v>Jesper Steentoft</v>
          </cell>
          <cell r="D574" t="str">
            <v>Mølleparken 24 E, Jels</v>
          </cell>
          <cell r="E574">
            <v>17</v>
          </cell>
          <cell r="F574" t="str">
            <v>Skovby</v>
          </cell>
          <cell r="G574" t="str">
            <v>Nej</v>
          </cell>
          <cell r="H574">
            <v>31</v>
          </cell>
          <cell r="I574">
            <v>62</v>
          </cell>
          <cell r="J574">
            <v>0</v>
          </cell>
          <cell r="K574">
            <v>204.6</v>
          </cell>
          <cell r="L574">
            <v>150</v>
          </cell>
          <cell r="M574">
            <v>354.6</v>
          </cell>
          <cell r="N574">
            <v>354.6</v>
          </cell>
        </row>
        <row r="575">
          <cell r="A575" t="str">
            <v>680124</v>
          </cell>
          <cell r="B575">
            <v>6801</v>
          </cell>
          <cell r="C575" t="str">
            <v>Jesper Steentoft</v>
          </cell>
          <cell r="D575" t="str">
            <v>Mølleparken 24 E, Jels</v>
          </cell>
          <cell r="E575">
            <v>24</v>
          </cell>
          <cell r="F575" t="str">
            <v>Ellling</v>
          </cell>
          <cell r="G575" t="str">
            <v>Nej</v>
          </cell>
          <cell r="H575">
            <v>116</v>
          </cell>
          <cell r="I575">
            <v>232</v>
          </cell>
          <cell r="J575">
            <v>0</v>
          </cell>
          <cell r="K575">
            <v>765.5999999999999</v>
          </cell>
          <cell r="L575">
            <v>150</v>
          </cell>
          <cell r="M575">
            <v>915.5999999999999</v>
          </cell>
          <cell r="N575">
            <v>915.5999999999999</v>
          </cell>
        </row>
        <row r="576">
          <cell r="A576" t="str">
            <v>680130</v>
          </cell>
          <cell r="B576">
            <v>6801</v>
          </cell>
          <cell r="C576" t="str">
            <v>Jesper Steentoft</v>
          </cell>
          <cell r="D576" t="str">
            <v>Mølleparken 24 E, Jels</v>
          </cell>
          <cell r="E576">
            <v>30</v>
          </cell>
          <cell r="F576" t="str">
            <v>Fladbro</v>
          </cell>
          <cell r="G576" t="str">
            <v>Nej</v>
          </cell>
          <cell r="H576">
            <v>148</v>
          </cell>
          <cell r="I576">
            <v>296</v>
          </cell>
          <cell r="J576">
            <v>0</v>
          </cell>
          <cell r="K576">
            <v>976.8</v>
          </cell>
          <cell r="L576">
            <v>150</v>
          </cell>
          <cell r="M576">
            <v>1126.8</v>
          </cell>
          <cell r="N576">
            <v>1126.8</v>
          </cell>
        </row>
        <row r="577">
          <cell r="A577" t="str">
            <v>680133</v>
          </cell>
          <cell r="B577">
            <v>6801</v>
          </cell>
          <cell r="C577" t="str">
            <v>Jesper Steentoft</v>
          </cell>
          <cell r="D577" t="str">
            <v>Mølleparken 24 E, Jels</v>
          </cell>
          <cell r="E577">
            <v>33</v>
          </cell>
          <cell r="F577" t="str">
            <v>Slangerup</v>
          </cell>
          <cell r="G577" t="str">
            <v>Ja</v>
          </cell>
          <cell r="H577">
            <v>251</v>
          </cell>
          <cell r="I577">
            <v>502</v>
          </cell>
          <cell r="J577">
            <v>400</v>
          </cell>
          <cell r="K577">
            <v>1656.6</v>
          </cell>
          <cell r="L577">
            <v>150</v>
          </cell>
          <cell r="M577">
            <v>2206.6</v>
          </cell>
          <cell r="N577">
            <v>1806.6</v>
          </cell>
        </row>
        <row r="578">
          <cell r="A578" t="str">
            <v>680137</v>
          </cell>
          <cell r="B578">
            <v>6801</v>
          </cell>
          <cell r="C578" t="str">
            <v>Jesper Steentoft</v>
          </cell>
          <cell r="D578" t="str">
            <v>Mølleparken 24 E, Jels</v>
          </cell>
          <cell r="E578">
            <v>37</v>
          </cell>
          <cell r="F578" t="str">
            <v>Glumsø</v>
          </cell>
          <cell r="G578" t="str">
            <v>Ja</v>
          </cell>
          <cell r="H578">
            <v>192</v>
          </cell>
          <cell r="I578">
            <v>384</v>
          </cell>
          <cell r="J578">
            <v>400</v>
          </cell>
          <cell r="K578">
            <v>1267.1999999999998</v>
          </cell>
          <cell r="L578">
            <v>150</v>
          </cell>
          <cell r="M578">
            <v>1817.1999999999998</v>
          </cell>
          <cell r="N578">
            <v>1417.1999999999998</v>
          </cell>
        </row>
        <row r="579">
          <cell r="A579" t="str">
            <v>680144</v>
          </cell>
          <cell r="B579">
            <v>6801</v>
          </cell>
          <cell r="C579" t="str">
            <v>Jesper Steentoft</v>
          </cell>
          <cell r="D579" t="str">
            <v>Mølleparken 24 E, Jels</v>
          </cell>
          <cell r="E579">
            <v>44</v>
          </cell>
          <cell r="F579" t="str">
            <v>København</v>
          </cell>
          <cell r="G579" t="str">
            <v>Ja</v>
          </cell>
          <cell r="H579">
            <v>253</v>
          </cell>
          <cell r="I579">
            <v>506</v>
          </cell>
          <cell r="J579">
            <v>400</v>
          </cell>
          <cell r="K579">
            <v>1669.8</v>
          </cell>
          <cell r="L579">
            <v>150</v>
          </cell>
          <cell r="M579">
            <v>2219.8</v>
          </cell>
          <cell r="N579">
            <v>1819.8</v>
          </cell>
        </row>
        <row r="580">
          <cell r="A580" t="str">
            <v>680152</v>
          </cell>
          <cell r="B580">
            <v>6801</v>
          </cell>
          <cell r="C580" t="str">
            <v>Jesper Steentoft</v>
          </cell>
          <cell r="D580" t="str">
            <v>Mølleparken 24 E, Jels</v>
          </cell>
          <cell r="E580">
            <v>52</v>
          </cell>
          <cell r="F580" t="str">
            <v>Korsløkke</v>
          </cell>
          <cell r="G580" t="str">
            <v>Nej</v>
          </cell>
          <cell r="H580">
            <v>101</v>
          </cell>
          <cell r="I580">
            <v>202</v>
          </cell>
          <cell r="J580">
            <v>0</v>
          </cell>
          <cell r="K580">
            <v>666.5999999999999</v>
          </cell>
          <cell r="L580">
            <v>150</v>
          </cell>
          <cell r="M580">
            <v>816.5999999999999</v>
          </cell>
          <cell r="N580">
            <v>816.5999999999999</v>
          </cell>
        </row>
        <row r="581">
          <cell r="A581" t="str">
            <v>680155</v>
          </cell>
          <cell r="B581">
            <v>6801</v>
          </cell>
          <cell r="C581" t="str">
            <v>Jesper Steentoft</v>
          </cell>
          <cell r="D581" t="str">
            <v>Mølleparken 24 E, Jels</v>
          </cell>
          <cell r="E581">
            <v>55</v>
          </cell>
          <cell r="F581" t="str">
            <v>Bred</v>
          </cell>
          <cell r="G581" t="str">
            <v>Nej</v>
          </cell>
          <cell r="H581">
            <v>78</v>
          </cell>
          <cell r="I581">
            <v>156</v>
          </cell>
          <cell r="J581">
            <v>0</v>
          </cell>
          <cell r="K581">
            <v>514.8</v>
          </cell>
          <cell r="L581">
            <v>150</v>
          </cell>
          <cell r="M581">
            <v>664.8</v>
          </cell>
          <cell r="N581">
            <v>664.8</v>
          </cell>
        </row>
        <row r="582">
          <cell r="A582" t="str">
            <v>680156</v>
          </cell>
          <cell r="B582">
            <v>6801</v>
          </cell>
          <cell r="C582" t="str">
            <v>Jesper Steentoft</v>
          </cell>
          <cell r="D582" t="str">
            <v>Mølleparken 24 E, Jels</v>
          </cell>
          <cell r="E582">
            <v>56</v>
          </cell>
          <cell r="F582" t="str">
            <v>Fjelsted</v>
          </cell>
          <cell r="G582" t="str">
            <v>Nej</v>
          </cell>
          <cell r="H582">
            <v>69</v>
          </cell>
          <cell r="I582">
            <v>138</v>
          </cell>
          <cell r="J582">
            <v>0</v>
          </cell>
          <cell r="K582">
            <v>455.4</v>
          </cell>
          <cell r="L582">
            <v>150</v>
          </cell>
          <cell r="M582">
            <v>605.4</v>
          </cell>
          <cell r="N582">
            <v>605.4</v>
          </cell>
        </row>
        <row r="583">
          <cell r="A583" t="str">
            <v>680157</v>
          </cell>
          <cell r="B583">
            <v>6801</v>
          </cell>
          <cell r="C583" t="str">
            <v>Jesper Steentoft</v>
          </cell>
          <cell r="D583" t="str">
            <v>Mølleparken 24 E, Jels</v>
          </cell>
          <cell r="E583">
            <v>57</v>
          </cell>
          <cell r="F583" t="str">
            <v>Munkebo</v>
          </cell>
          <cell r="G583" t="str">
            <v>Nej</v>
          </cell>
          <cell r="H583">
            <v>106</v>
          </cell>
          <cell r="I583">
            <v>212</v>
          </cell>
          <cell r="J583">
            <v>0</v>
          </cell>
          <cell r="K583">
            <v>699.5999999999999</v>
          </cell>
          <cell r="L583">
            <v>150</v>
          </cell>
          <cell r="M583">
            <v>849.5999999999999</v>
          </cell>
          <cell r="N583">
            <v>849.5999999999999</v>
          </cell>
        </row>
        <row r="584">
          <cell r="A584" t="str">
            <v>680169</v>
          </cell>
          <cell r="B584">
            <v>6801</v>
          </cell>
          <cell r="C584" t="str">
            <v>Jesper Steentoft</v>
          </cell>
          <cell r="D584" t="str">
            <v>Mølleparken 24 E, Jels</v>
          </cell>
          <cell r="E584">
            <v>69</v>
          </cell>
          <cell r="F584" t="str">
            <v>Brovst</v>
          </cell>
          <cell r="G584" t="str">
            <v>Nej</v>
          </cell>
          <cell r="H584">
            <v>277</v>
          </cell>
          <cell r="I584">
            <v>554</v>
          </cell>
          <cell r="J584">
            <v>0</v>
          </cell>
          <cell r="K584">
            <v>1828.1999999999998</v>
          </cell>
          <cell r="L584">
            <v>150</v>
          </cell>
          <cell r="M584">
            <v>1978.1999999999998</v>
          </cell>
          <cell r="N584">
            <v>1978.1999999999998</v>
          </cell>
        </row>
        <row r="585">
          <cell r="A585" t="str">
            <v>680174</v>
          </cell>
          <cell r="B585">
            <v>6801</v>
          </cell>
          <cell r="C585" t="str">
            <v>Jesper Steentoft</v>
          </cell>
          <cell r="D585" t="str">
            <v>Mølleparken 24 E, Jels</v>
          </cell>
          <cell r="E585">
            <v>74</v>
          </cell>
          <cell r="F585" t="str">
            <v>Holstebro</v>
          </cell>
          <cell r="G585" t="str">
            <v>Nej</v>
          </cell>
          <cell r="H585">
            <v>132</v>
          </cell>
          <cell r="I585">
            <v>264</v>
          </cell>
          <cell r="J585">
            <v>0</v>
          </cell>
          <cell r="K585">
            <v>871.1999999999999</v>
          </cell>
          <cell r="L585">
            <v>150</v>
          </cell>
          <cell r="M585">
            <v>1021.1999999999999</v>
          </cell>
          <cell r="N585">
            <v>1021.1999999999999</v>
          </cell>
        </row>
        <row r="586">
          <cell r="A586" t="str">
            <v>680181</v>
          </cell>
          <cell r="B586">
            <v>6801</v>
          </cell>
          <cell r="C586" t="str">
            <v>Jesper Steentoft</v>
          </cell>
          <cell r="D586" t="str">
            <v>Mølleparken 24 E, Jels</v>
          </cell>
          <cell r="E586">
            <v>81</v>
          </cell>
          <cell r="F586" t="str">
            <v>Uhre</v>
          </cell>
          <cell r="G586" t="str">
            <v>Nej</v>
          </cell>
          <cell r="H586">
            <v>127</v>
          </cell>
          <cell r="I586">
            <v>254</v>
          </cell>
          <cell r="J586">
            <v>0</v>
          </cell>
          <cell r="K586">
            <v>838.1999999999999</v>
          </cell>
          <cell r="L586">
            <v>150</v>
          </cell>
          <cell r="M586">
            <v>988.1999999999999</v>
          </cell>
          <cell r="N586">
            <v>988.1999999999999</v>
          </cell>
        </row>
        <row r="587">
          <cell r="A587" t="str">
            <v>680182</v>
          </cell>
          <cell r="B587">
            <v>6801</v>
          </cell>
          <cell r="C587" t="str">
            <v>Jesper Steentoft</v>
          </cell>
          <cell r="D587" t="str">
            <v>Mølleparken 24 E, Jels</v>
          </cell>
          <cell r="E587">
            <v>82</v>
          </cell>
          <cell r="F587" t="str">
            <v>Skærbæk</v>
          </cell>
          <cell r="G587" t="str">
            <v>Nej</v>
          </cell>
          <cell r="H587">
            <v>44</v>
          </cell>
          <cell r="I587">
            <v>88</v>
          </cell>
          <cell r="J587">
            <v>0</v>
          </cell>
          <cell r="K587">
            <v>290.4</v>
          </cell>
          <cell r="L587">
            <v>150</v>
          </cell>
          <cell r="M587">
            <v>440.4</v>
          </cell>
          <cell r="N587">
            <v>440.4</v>
          </cell>
        </row>
        <row r="588">
          <cell r="A588" t="str">
            <v>680183</v>
          </cell>
          <cell r="B588">
            <v>6801</v>
          </cell>
          <cell r="C588" t="str">
            <v>Jesper Steentoft</v>
          </cell>
          <cell r="D588" t="str">
            <v>Mølleparken 24 E, Jels</v>
          </cell>
          <cell r="E588">
            <v>83</v>
          </cell>
          <cell r="F588" t="str">
            <v>Holsted</v>
          </cell>
          <cell r="G588" t="str">
            <v>Nej</v>
          </cell>
          <cell r="H588">
            <v>28</v>
          </cell>
          <cell r="I588">
            <v>56</v>
          </cell>
          <cell r="J588">
            <v>0</v>
          </cell>
          <cell r="K588">
            <v>184.79999999999998</v>
          </cell>
          <cell r="L588">
            <v>150</v>
          </cell>
          <cell r="M588">
            <v>334.79999999999995</v>
          </cell>
          <cell r="N588">
            <v>334.79999999999995</v>
          </cell>
        </row>
        <row r="589">
          <cell r="A589" t="str">
            <v>680187</v>
          </cell>
          <cell r="B589">
            <v>6801</v>
          </cell>
          <cell r="C589" t="str">
            <v>Jesper Steentoft</v>
          </cell>
          <cell r="D589" t="str">
            <v>Mølleparken 24 E, Jels</v>
          </cell>
          <cell r="E589">
            <v>87</v>
          </cell>
          <cell r="F589" t="str">
            <v>Vojens</v>
          </cell>
          <cell r="G589" t="str">
            <v>Nej</v>
          </cell>
          <cell r="H589">
            <v>18</v>
          </cell>
          <cell r="I589">
            <v>36</v>
          </cell>
          <cell r="J589">
            <v>0</v>
          </cell>
          <cell r="K589">
            <v>118.8</v>
          </cell>
          <cell r="L589">
            <v>150</v>
          </cell>
          <cell r="M589">
            <v>268.8</v>
          </cell>
          <cell r="N589">
            <v>268.8</v>
          </cell>
        </row>
        <row r="590">
          <cell r="A590" t="str">
            <v>680191</v>
          </cell>
          <cell r="B590">
            <v>6801</v>
          </cell>
          <cell r="C590" t="str">
            <v>Jesper Steentoft</v>
          </cell>
          <cell r="D590" t="str">
            <v>Mølleparken 24 E, Jels</v>
          </cell>
          <cell r="E590">
            <v>91</v>
          </cell>
          <cell r="F590" t="str">
            <v>Outrup</v>
          </cell>
          <cell r="G590" t="str">
            <v>Nej</v>
          </cell>
          <cell r="H590">
            <v>83</v>
          </cell>
          <cell r="I590">
            <v>166</v>
          </cell>
          <cell r="J590">
            <v>0</v>
          </cell>
          <cell r="K590">
            <v>547.8</v>
          </cell>
          <cell r="L590">
            <v>150</v>
          </cell>
          <cell r="M590">
            <v>697.8</v>
          </cell>
          <cell r="N590">
            <v>697.8</v>
          </cell>
        </row>
        <row r="591">
          <cell r="A591" t="str">
            <v>680193</v>
          </cell>
          <cell r="B591">
            <v>6801</v>
          </cell>
          <cell r="C591" t="str">
            <v>Jesper Steentoft</v>
          </cell>
          <cell r="D591" t="str">
            <v>Mølleparken 24 E, Jels</v>
          </cell>
          <cell r="E591">
            <v>93</v>
          </cell>
          <cell r="F591" t="str">
            <v>Grindsted</v>
          </cell>
          <cell r="G591" t="str">
            <v>Nej</v>
          </cell>
          <cell r="H591">
            <v>59</v>
          </cell>
          <cell r="I591">
            <v>118</v>
          </cell>
          <cell r="J591">
            <v>0</v>
          </cell>
          <cell r="K591">
            <v>389.4</v>
          </cell>
          <cell r="L591">
            <v>150</v>
          </cell>
          <cell r="M591">
            <v>539.4</v>
          </cell>
          <cell r="N591">
            <v>539.4</v>
          </cell>
        </row>
        <row r="592">
          <cell r="A592" t="str">
            <v>804233</v>
          </cell>
          <cell r="B592">
            <v>8042</v>
          </cell>
          <cell r="C592" t="e">
            <v>#N/A</v>
          </cell>
          <cell r="D592" t="e">
            <v>#N/A</v>
          </cell>
          <cell r="E592">
            <v>33</v>
          </cell>
          <cell r="F592" t="str">
            <v>Slangerup</v>
          </cell>
          <cell r="G592" t="str">
            <v>Nej</v>
          </cell>
          <cell r="H592">
            <v>41</v>
          </cell>
          <cell r="I592">
            <v>82</v>
          </cell>
          <cell r="J592">
            <v>0</v>
          </cell>
          <cell r="K592">
            <v>270.59999999999997</v>
          </cell>
          <cell r="L592">
            <v>150</v>
          </cell>
          <cell r="M592">
            <v>420.59999999999997</v>
          </cell>
          <cell r="N592">
            <v>420.59999999999997</v>
          </cell>
        </row>
        <row r="593">
          <cell r="A593" t="str">
            <v>804237</v>
          </cell>
          <cell r="B593">
            <v>8042</v>
          </cell>
          <cell r="C593" t="e">
            <v>#N/A</v>
          </cell>
          <cell r="D593" t="e">
            <v>#N/A</v>
          </cell>
          <cell r="E593">
            <v>37</v>
          </cell>
          <cell r="F593" t="str">
            <v>Glumsø</v>
          </cell>
          <cell r="G593" t="str">
            <v>Nej</v>
          </cell>
          <cell r="H593">
            <v>126</v>
          </cell>
          <cell r="I593">
            <v>252</v>
          </cell>
          <cell r="J593">
            <v>0</v>
          </cell>
          <cell r="K593">
            <v>831.5999999999999</v>
          </cell>
          <cell r="L593">
            <v>150</v>
          </cell>
          <cell r="M593">
            <v>981.5999999999999</v>
          </cell>
          <cell r="N593">
            <v>981.5999999999999</v>
          </cell>
        </row>
        <row r="594">
          <cell r="A594" t="str">
            <v>812614</v>
          </cell>
          <cell r="B594">
            <v>8126</v>
          </cell>
          <cell r="C594" t="str">
            <v>Jens Foldager</v>
          </cell>
          <cell r="D594" t="str">
            <v>Bisgårdvej 52</v>
          </cell>
          <cell r="E594">
            <v>14</v>
          </cell>
          <cell r="F594" t="str">
            <v>Korskro</v>
          </cell>
          <cell r="G594" t="str">
            <v>Nej</v>
          </cell>
          <cell r="H594">
            <v>110</v>
          </cell>
          <cell r="I594">
            <v>220</v>
          </cell>
          <cell r="J594">
            <v>0</v>
          </cell>
          <cell r="K594">
            <v>726</v>
          </cell>
          <cell r="L594">
            <v>150</v>
          </cell>
          <cell r="M594">
            <v>876</v>
          </cell>
          <cell r="N594">
            <v>876</v>
          </cell>
        </row>
        <row r="595">
          <cell r="A595" t="str">
            <v>812615</v>
          </cell>
          <cell r="B595">
            <v>8126</v>
          </cell>
          <cell r="C595" t="str">
            <v>Jens Foldager</v>
          </cell>
          <cell r="D595" t="str">
            <v>Bisgårdvej 52</v>
          </cell>
          <cell r="E595">
            <v>15</v>
          </cell>
          <cell r="F595" t="str">
            <v>Vejlby</v>
          </cell>
          <cell r="G595" t="str">
            <v>Nej</v>
          </cell>
          <cell r="H595">
            <v>127</v>
          </cell>
          <cell r="I595">
            <v>254</v>
          </cell>
          <cell r="J595">
            <v>0</v>
          </cell>
          <cell r="K595">
            <v>838.1999999999999</v>
          </cell>
          <cell r="L595">
            <v>150</v>
          </cell>
          <cell r="M595">
            <v>988.1999999999999</v>
          </cell>
          <cell r="N595">
            <v>988.1999999999999</v>
          </cell>
        </row>
        <row r="596">
          <cell r="A596" t="str">
            <v>812617</v>
          </cell>
          <cell r="B596">
            <v>8126</v>
          </cell>
          <cell r="C596" t="str">
            <v>Jens Foldager</v>
          </cell>
          <cell r="D596" t="str">
            <v>Bisgårdvej 52</v>
          </cell>
          <cell r="E596">
            <v>17</v>
          </cell>
          <cell r="F596" t="str">
            <v>Skovby</v>
          </cell>
          <cell r="G596" t="str">
            <v>Nej</v>
          </cell>
          <cell r="H596">
            <v>168</v>
          </cell>
          <cell r="I596">
            <v>336</v>
          </cell>
          <cell r="J596">
            <v>0</v>
          </cell>
          <cell r="K596">
            <v>1108.8</v>
          </cell>
          <cell r="L596">
            <v>150</v>
          </cell>
          <cell r="M596">
            <v>1258.8</v>
          </cell>
          <cell r="N596">
            <v>1258.8</v>
          </cell>
        </row>
        <row r="597">
          <cell r="A597" t="str">
            <v>812624</v>
          </cell>
          <cell r="B597">
            <v>8126</v>
          </cell>
          <cell r="C597" t="str">
            <v>Jens Foldager</v>
          </cell>
          <cell r="D597" t="str">
            <v>Bisgårdvej 52</v>
          </cell>
          <cell r="E597">
            <v>24</v>
          </cell>
          <cell r="F597" t="str">
            <v>Ellling</v>
          </cell>
          <cell r="G597" t="str">
            <v>Nej</v>
          </cell>
          <cell r="H597">
            <v>61</v>
          </cell>
          <cell r="I597">
            <v>122</v>
          </cell>
          <cell r="J597">
            <v>0</v>
          </cell>
          <cell r="K597">
            <v>402.59999999999997</v>
          </cell>
          <cell r="L597">
            <v>150</v>
          </cell>
          <cell r="M597">
            <v>552.5999999999999</v>
          </cell>
          <cell r="N597">
            <v>552.5999999999999</v>
          </cell>
        </row>
        <row r="598">
          <cell r="A598" t="str">
            <v>812630</v>
          </cell>
          <cell r="B598">
            <v>8126</v>
          </cell>
          <cell r="C598" t="str">
            <v>Jens Foldager</v>
          </cell>
          <cell r="D598" t="str">
            <v>Bisgårdvej 52</v>
          </cell>
          <cell r="E598">
            <v>30</v>
          </cell>
          <cell r="F598" t="str">
            <v>Fladbro</v>
          </cell>
          <cell r="G598" t="str">
            <v>Nej</v>
          </cell>
          <cell r="H598">
            <v>82</v>
          </cell>
          <cell r="I598">
            <v>164</v>
          </cell>
          <cell r="J598">
            <v>0</v>
          </cell>
          <cell r="K598">
            <v>541.1999999999999</v>
          </cell>
          <cell r="L598">
            <v>150</v>
          </cell>
          <cell r="M598">
            <v>691.1999999999999</v>
          </cell>
          <cell r="N598">
            <v>691.1999999999999</v>
          </cell>
        </row>
        <row r="599">
          <cell r="A599" t="str">
            <v>812633</v>
          </cell>
          <cell r="B599">
            <v>8126</v>
          </cell>
          <cell r="C599" t="str">
            <v>Jens Foldager</v>
          </cell>
          <cell r="D599" t="str">
            <v>Bisgårdvej 52</v>
          </cell>
          <cell r="E599">
            <v>33</v>
          </cell>
          <cell r="F599" t="str">
            <v>Slangerup</v>
          </cell>
          <cell r="G599" t="str">
            <v>Ja</v>
          </cell>
          <cell r="H599">
            <v>335</v>
          </cell>
          <cell r="I599">
            <v>670</v>
          </cell>
          <cell r="J599">
            <v>400</v>
          </cell>
          <cell r="K599">
            <v>2211</v>
          </cell>
          <cell r="L599">
            <v>150</v>
          </cell>
          <cell r="M599">
            <v>2761</v>
          </cell>
          <cell r="N599">
            <v>2361</v>
          </cell>
        </row>
        <row r="600">
          <cell r="A600" t="str">
            <v>812637</v>
          </cell>
          <cell r="B600">
            <v>8126</v>
          </cell>
          <cell r="C600" t="str">
            <v>Jens Foldager</v>
          </cell>
          <cell r="D600" t="str">
            <v>Bisgårdvej 52</v>
          </cell>
          <cell r="E600">
            <v>37</v>
          </cell>
          <cell r="F600" t="str">
            <v>Glumsø</v>
          </cell>
          <cell r="G600" t="str">
            <v>Ja</v>
          </cell>
          <cell r="H600">
            <v>277</v>
          </cell>
          <cell r="I600">
            <v>554</v>
          </cell>
          <cell r="J600">
            <v>400</v>
          </cell>
          <cell r="K600">
            <v>1828.1999999999998</v>
          </cell>
          <cell r="L600">
            <v>150</v>
          </cell>
          <cell r="M600">
            <v>2378.2</v>
          </cell>
          <cell r="N600">
            <v>1978.1999999999998</v>
          </cell>
        </row>
        <row r="601">
          <cell r="A601" t="str">
            <v>812644</v>
          </cell>
          <cell r="B601">
            <v>8126</v>
          </cell>
          <cell r="C601" t="str">
            <v>Jens Foldager</v>
          </cell>
          <cell r="D601" t="str">
            <v>Bisgårdvej 52</v>
          </cell>
          <cell r="E601">
            <v>44</v>
          </cell>
          <cell r="F601" t="str">
            <v>København</v>
          </cell>
          <cell r="G601" t="str">
            <v>Ja</v>
          </cell>
          <cell r="H601">
            <v>338</v>
          </cell>
          <cell r="I601">
            <v>676</v>
          </cell>
          <cell r="J601">
            <v>400</v>
          </cell>
          <cell r="K601">
            <v>2230.7999999999997</v>
          </cell>
          <cell r="L601">
            <v>150</v>
          </cell>
          <cell r="M601">
            <v>2780.7999999999997</v>
          </cell>
          <cell r="N601">
            <v>2380.7999999999997</v>
          </cell>
        </row>
        <row r="602">
          <cell r="A602" t="str">
            <v>812652</v>
          </cell>
          <cell r="B602">
            <v>8126</v>
          </cell>
          <cell r="C602" t="str">
            <v>Jens Foldager</v>
          </cell>
          <cell r="D602" t="str">
            <v>Bisgårdvej 52</v>
          </cell>
          <cell r="E602">
            <v>52</v>
          </cell>
          <cell r="F602" t="str">
            <v>Korsløkke</v>
          </cell>
          <cell r="G602" t="str">
            <v>Nej</v>
          </cell>
          <cell r="H602">
            <v>185</v>
          </cell>
          <cell r="I602">
            <v>370</v>
          </cell>
          <cell r="J602">
            <v>0</v>
          </cell>
          <cell r="K602">
            <v>1221</v>
          </cell>
          <cell r="L602">
            <v>150</v>
          </cell>
          <cell r="M602">
            <v>1371</v>
          </cell>
          <cell r="N602">
            <v>1371</v>
          </cell>
        </row>
        <row r="603">
          <cell r="A603" t="str">
            <v>812655</v>
          </cell>
          <cell r="B603">
            <v>8126</v>
          </cell>
          <cell r="C603" t="str">
            <v>Jens Foldager</v>
          </cell>
          <cell r="D603" t="str">
            <v>Bisgårdvej 52</v>
          </cell>
          <cell r="E603">
            <v>55</v>
          </cell>
          <cell r="F603" t="str">
            <v>Bred</v>
          </cell>
          <cell r="G603" t="str">
            <v>Nej</v>
          </cell>
          <cell r="H603">
            <v>163</v>
          </cell>
          <cell r="I603">
            <v>326</v>
          </cell>
          <cell r="J603">
            <v>0</v>
          </cell>
          <cell r="K603">
            <v>1075.8</v>
          </cell>
          <cell r="L603">
            <v>150</v>
          </cell>
          <cell r="M603">
            <v>1225.8</v>
          </cell>
          <cell r="N603">
            <v>1225.8</v>
          </cell>
        </row>
        <row r="604">
          <cell r="A604" t="str">
            <v>812656</v>
          </cell>
          <cell r="B604">
            <v>8126</v>
          </cell>
          <cell r="C604" t="str">
            <v>Jens Foldager</v>
          </cell>
          <cell r="D604" t="str">
            <v>Bisgårdvej 52</v>
          </cell>
          <cell r="E604">
            <v>56</v>
          </cell>
          <cell r="F604" t="str">
            <v>Fjelsted</v>
          </cell>
          <cell r="G604" t="str">
            <v>Nej</v>
          </cell>
          <cell r="H604">
            <v>154</v>
          </cell>
          <cell r="I604">
            <v>308</v>
          </cell>
          <cell r="J604">
            <v>0</v>
          </cell>
          <cell r="K604">
            <v>1016.4</v>
          </cell>
          <cell r="L604">
            <v>150</v>
          </cell>
          <cell r="M604">
            <v>1166.4</v>
          </cell>
          <cell r="N604">
            <v>1166.4</v>
          </cell>
        </row>
        <row r="605">
          <cell r="A605" t="str">
            <v>812657</v>
          </cell>
          <cell r="B605">
            <v>8126</v>
          </cell>
          <cell r="C605" t="str">
            <v>Jens Foldager</v>
          </cell>
          <cell r="D605" t="str">
            <v>Bisgårdvej 52</v>
          </cell>
          <cell r="E605">
            <v>57</v>
          </cell>
          <cell r="F605" t="str">
            <v>Munkebo</v>
          </cell>
          <cell r="G605" t="str">
            <v>Nej</v>
          </cell>
          <cell r="H605">
            <v>191</v>
          </cell>
          <cell r="I605">
            <v>382</v>
          </cell>
          <cell r="J605">
            <v>0</v>
          </cell>
          <cell r="K605">
            <v>1260.6</v>
          </cell>
          <cell r="L605">
            <v>150</v>
          </cell>
          <cell r="M605">
            <v>1410.6</v>
          </cell>
          <cell r="N605">
            <v>1410.6</v>
          </cell>
        </row>
        <row r="606">
          <cell r="A606" t="str">
            <v>812669</v>
          </cell>
          <cell r="B606">
            <v>8126</v>
          </cell>
          <cell r="C606" t="str">
            <v>Jens Foldager</v>
          </cell>
          <cell r="D606" t="str">
            <v>Bisgårdvej 52</v>
          </cell>
          <cell r="E606">
            <v>69</v>
          </cell>
          <cell r="F606" t="str">
            <v>Brovst</v>
          </cell>
          <cell r="G606" t="str">
            <v>Nej</v>
          </cell>
          <cell r="H606">
            <v>120</v>
          </cell>
          <cell r="I606">
            <v>240</v>
          </cell>
          <cell r="J606">
            <v>0</v>
          </cell>
          <cell r="K606">
            <v>792</v>
          </cell>
          <cell r="L606">
            <v>150</v>
          </cell>
          <cell r="M606">
            <v>942</v>
          </cell>
          <cell r="N606">
            <v>942</v>
          </cell>
        </row>
        <row r="607">
          <cell r="A607" t="str">
            <v>812674</v>
          </cell>
          <cell r="B607">
            <v>8126</v>
          </cell>
          <cell r="C607" t="str">
            <v>Jens Foldager</v>
          </cell>
          <cell r="D607" t="str">
            <v>Bisgårdvej 52</v>
          </cell>
          <cell r="E607">
            <v>74</v>
          </cell>
          <cell r="F607" t="str">
            <v>Holstebro</v>
          </cell>
          <cell r="G607" t="str">
            <v>Nej</v>
          </cell>
          <cell r="H607">
            <v>10</v>
          </cell>
          <cell r="I607">
            <v>20</v>
          </cell>
          <cell r="J607">
            <v>0</v>
          </cell>
          <cell r="K607">
            <v>100</v>
          </cell>
          <cell r="L607">
            <v>150</v>
          </cell>
          <cell r="M607">
            <v>250</v>
          </cell>
          <cell r="N607">
            <v>250</v>
          </cell>
        </row>
        <row r="608">
          <cell r="A608" t="str">
            <v>812681</v>
          </cell>
          <cell r="B608">
            <v>8126</v>
          </cell>
          <cell r="C608" t="str">
            <v>Jens Foldager</v>
          </cell>
          <cell r="D608" t="str">
            <v>Bisgårdvej 52</v>
          </cell>
          <cell r="E608">
            <v>81</v>
          </cell>
          <cell r="F608" t="str">
            <v>Uhre</v>
          </cell>
          <cell r="G608" t="str">
            <v>Nej</v>
          </cell>
          <cell r="H608">
            <v>34</v>
          </cell>
          <cell r="I608">
            <v>68</v>
          </cell>
          <cell r="J608">
            <v>0</v>
          </cell>
          <cell r="K608">
            <v>224.39999999999998</v>
          </cell>
          <cell r="L608">
            <v>150</v>
          </cell>
          <cell r="M608">
            <v>374.4</v>
          </cell>
          <cell r="N608">
            <v>374.4</v>
          </cell>
        </row>
        <row r="609">
          <cell r="A609" t="str">
            <v>812682</v>
          </cell>
          <cell r="B609">
            <v>8126</v>
          </cell>
          <cell r="C609" t="str">
            <v>Jens Foldager</v>
          </cell>
          <cell r="D609" t="str">
            <v>Bisgårdvej 52</v>
          </cell>
          <cell r="E609">
            <v>82</v>
          </cell>
          <cell r="F609" t="str">
            <v>Skærbæk</v>
          </cell>
          <cell r="G609" t="str">
            <v>Nej</v>
          </cell>
          <cell r="H609">
            <v>158</v>
          </cell>
          <cell r="I609">
            <v>316</v>
          </cell>
          <cell r="J609">
            <v>0</v>
          </cell>
          <cell r="K609">
            <v>1042.8</v>
          </cell>
          <cell r="L609">
            <v>150</v>
          </cell>
          <cell r="M609">
            <v>1192.8</v>
          </cell>
          <cell r="N609">
            <v>1192.8</v>
          </cell>
        </row>
        <row r="610">
          <cell r="A610" t="str">
            <v>812683</v>
          </cell>
          <cell r="B610">
            <v>8126</v>
          </cell>
          <cell r="C610" t="str">
            <v>Jens Foldager</v>
          </cell>
          <cell r="D610" t="str">
            <v>Bisgårdvej 52</v>
          </cell>
          <cell r="E610">
            <v>83</v>
          </cell>
          <cell r="F610" t="str">
            <v>Holsted</v>
          </cell>
          <cell r="G610" t="str">
            <v>Nej</v>
          </cell>
          <cell r="H610">
            <v>125</v>
          </cell>
          <cell r="I610">
            <v>250</v>
          </cell>
          <cell r="J610">
            <v>0</v>
          </cell>
          <cell r="K610">
            <v>825</v>
          </cell>
          <cell r="L610">
            <v>150</v>
          </cell>
          <cell r="M610">
            <v>975</v>
          </cell>
          <cell r="N610">
            <v>975</v>
          </cell>
        </row>
        <row r="611">
          <cell r="A611" t="str">
            <v>812687</v>
          </cell>
          <cell r="B611">
            <v>8126</v>
          </cell>
          <cell r="C611" t="str">
            <v>Jens Foldager</v>
          </cell>
          <cell r="D611" t="str">
            <v>Bisgårdvej 52</v>
          </cell>
          <cell r="E611">
            <v>87</v>
          </cell>
          <cell r="F611" t="str">
            <v>Vojens</v>
          </cell>
          <cell r="G611" t="str">
            <v>Nej</v>
          </cell>
          <cell r="H611">
            <v>167</v>
          </cell>
          <cell r="I611">
            <v>334</v>
          </cell>
          <cell r="J611">
            <v>0</v>
          </cell>
          <cell r="K611">
            <v>1102.2</v>
          </cell>
          <cell r="L611">
            <v>150</v>
          </cell>
          <cell r="M611">
            <v>1252.2</v>
          </cell>
          <cell r="N611">
            <v>1252.2</v>
          </cell>
        </row>
        <row r="612">
          <cell r="A612" t="str">
            <v>812691</v>
          </cell>
          <cell r="B612">
            <v>8126</v>
          </cell>
          <cell r="C612" t="str">
            <v>Jens Foldager</v>
          </cell>
          <cell r="D612" t="str">
            <v>Bisgårdvej 52</v>
          </cell>
          <cell r="E612">
            <v>91</v>
          </cell>
          <cell r="F612" t="str">
            <v>Outrup</v>
          </cell>
          <cell r="G612" t="str">
            <v>Nej</v>
          </cell>
          <cell r="H612">
            <v>91</v>
          </cell>
          <cell r="I612">
            <v>182</v>
          </cell>
          <cell r="J612">
            <v>0</v>
          </cell>
          <cell r="K612">
            <v>600.6</v>
          </cell>
          <cell r="L612">
            <v>150</v>
          </cell>
          <cell r="M612">
            <v>750.6</v>
          </cell>
          <cell r="N612">
            <v>750.6</v>
          </cell>
        </row>
        <row r="613">
          <cell r="A613" t="str">
            <v>812693</v>
          </cell>
          <cell r="B613">
            <v>8126</v>
          </cell>
          <cell r="C613" t="str">
            <v>Jens Foldager</v>
          </cell>
          <cell r="D613" t="str">
            <v>Bisgårdvej 52</v>
          </cell>
          <cell r="E613">
            <v>93</v>
          </cell>
          <cell r="F613" t="str">
            <v>Grindsted</v>
          </cell>
          <cell r="G613" t="str">
            <v>Nej</v>
          </cell>
          <cell r="H613">
            <v>90</v>
          </cell>
          <cell r="I613">
            <v>180</v>
          </cell>
          <cell r="J613">
            <v>0</v>
          </cell>
          <cell r="K613">
            <v>594</v>
          </cell>
          <cell r="L613">
            <v>150</v>
          </cell>
          <cell r="M613">
            <v>744</v>
          </cell>
          <cell r="N613">
            <v>744</v>
          </cell>
        </row>
        <row r="614">
          <cell r="A614" t="str">
            <v>833314</v>
          </cell>
          <cell r="B614">
            <v>8333</v>
          </cell>
          <cell r="C614" t="str">
            <v>Hanne Riisberg</v>
          </cell>
          <cell r="D614" t="str">
            <v>Plougslundvej 212</v>
          </cell>
          <cell r="E614">
            <v>14</v>
          </cell>
          <cell r="F614" t="str">
            <v>Korskro</v>
          </cell>
          <cell r="G614" t="str">
            <v>Nej</v>
          </cell>
          <cell r="H614">
            <v>54</v>
          </cell>
          <cell r="I614">
            <v>108</v>
          </cell>
          <cell r="J614">
            <v>0</v>
          </cell>
          <cell r="K614">
            <v>356.4</v>
          </cell>
          <cell r="L614">
            <v>150</v>
          </cell>
          <cell r="M614">
            <v>506.4</v>
          </cell>
          <cell r="N614">
            <v>506.4</v>
          </cell>
        </row>
        <row r="615">
          <cell r="A615" t="str">
            <v>833315</v>
          </cell>
          <cell r="B615">
            <v>8333</v>
          </cell>
          <cell r="C615" t="str">
            <v>Hanne Riisberg</v>
          </cell>
          <cell r="D615" t="str">
            <v>Plougslundvej 212</v>
          </cell>
          <cell r="E615">
            <v>15</v>
          </cell>
          <cell r="F615" t="str">
            <v>Vejlby</v>
          </cell>
          <cell r="G615" t="str">
            <v>Nej</v>
          </cell>
          <cell r="H615">
            <v>43</v>
          </cell>
          <cell r="I615">
            <v>86</v>
          </cell>
          <cell r="J615">
            <v>0</v>
          </cell>
          <cell r="K615">
            <v>283.8</v>
          </cell>
          <cell r="L615">
            <v>150</v>
          </cell>
          <cell r="M615">
            <v>433.8</v>
          </cell>
          <cell r="N615">
            <v>433.8</v>
          </cell>
        </row>
        <row r="616">
          <cell r="A616" t="str">
            <v>833317</v>
          </cell>
          <cell r="B616">
            <v>8333</v>
          </cell>
          <cell r="C616" t="str">
            <v>Hanne Riisberg</v>
          </cell>
          <cell r="D616" t="str">
            <v>Plougslundvej 212</v>
          </cell>
          <cell r="E616">
            <v>17</v>
          </cell>
          <cell r="F616" t="str">
            <v>Skovby</v>
          </cell>
          <cell r="G616" t="str">
            <v>Nej</v>
          </cell>
          <cell r="H616">
            <v>76</v>
          </cell>
          <cell r="I616">
            <v>152</v>
          </cell>
          <cell r="J616">
            <v>0</v>
          </cell>
          <cell r="K616">
            <v>501.59999999999997</v>
          </cell>
          <cell r="L616">
            <v>150</v>
          </cell>
          <cell r="M616">
            <v>651.5999999999999</v>
          </cell>
          <cell r="N616">
            <v>651.5999999999999</v>
          </cell>
        </row>
        <row r="617">
          <cell r="A617" t="str">
            <v>833324</v>
          </cell>
          <cell r="B617">
            <v>8333</v>
          </cell>
          <cell r="C617" t="str">
            <v>Hanne Riisberg</v>
          </cell>
          <cell r="D617" t="str">
            <v>Plougslundvej 212</v>
          </cell>
          <cell r="E617">
            <v>24</v>
          </cell>
          <cell r="F617" t="str">
            <v>Ellling</v>
          </cell>
          <cell r="G617" t="str">
            <v>Nej</v>
          </cell>
          <cell r="H617">
            <v>86</v>
          </cell>
          <cell r="I617">
            <v>172</v>
          </cell>
          <cell r="J617">
            <v>0</v>
          </cell>
          <cell r="K617">
            <v>567.6</v>
          </cell>
          <cell r="L617">
            <v>150</v>
          </cell>
          <cell r="M617">
            <v>717.6</v>
          </cell>
          <cell r="N617">
            <v>717.6</v>
          </cell>
        </row>
        <row r="618">
          <cell r="A618" t="str">
            <v>833330</v>
          </cell>
          <cell r="B618">
            <v>8333</v>
          </cell>
          <cell r="C618" t="str">
            <v>Hanne Riisberg</v>
          </cell>
          <cell r="D618" t="str">
            <v>Plougslundvej 212</v>
          </cell>
          <cell r="E618">
            <v>30</v>
          </cell>
          <cell r="F618" t="str">
            <v>Fladbro</v>
          </cell>
          <cell r="G618" t="str">
            <v>Nej</v>
          </cell>
          <cell r="H618">
            <v>116</v>
          </cell>
          <cell r="I618">
            <v>232</v>
          </cell>
          <cell r="J618">
            <v>0</v>
          </cell>
          <cell r="K618">
            <v>765.5999999999999</v>
          </cell>
          <cell r="L618">
            <v>150</v>
          </cell>
          <cell r="M618">
            <v>915.5999999999999</v>
          </cell>
          <cell r="N618">
            <v>915.5999999999999</v>
          </cell>
        </row>
        <row r="619">
          <cell r="A619" t="str">
            <v>833333</v>
          </cell>
          <cell r="B619">
            <v>8333</v>
          </cell>
          <cell r="C619" t="str">
            <v>Hanne Riisberg</v>
          </cell>
          <cell r="D619" t="str">
            <v>Plougslundvej 212</v>
          </cell>
          <cell r="E619">
            <v>33</v>
          </cell>
          <cell r="F619" t="str">
            <v>Slangerup</v>
          </cell>
          <cell r="G619" t="str">
            <v>Ja</v>
          </cell>
          <cell r="H619">
            <v>247</v>
          </cell>
          <cell r="I619">
            <v>494</v>
          </cell>
          <cell r="J619">
            <v>400</v>
          </cell>
          <cell r="K619">
            <v>1630.1999999999998</v>
          </cell>
          <cell r="L619">
            <v>150</v>
          </cell>
          <cell r="M619">
            <v>2180.2</v>
          </cell>
          <cell r="N619">
            <v>1780.1999999999998</v>
          </cell>
        </row>
        <row r="620">
          <cell r="A620" t="str">
            <v>833337</v>
          </cell>
          <cell r="B620">
            <v>8333</v>
          </cell>
          <cell r="C620" t="str">
            <v>Hanne Riisberg</v>
          </cell>
          <cell r="D620" t="str">
            <v>Plougslundvej 212</v>
          </cell>
          <cell r="E620">
            <v>37</v>
          </cell>
          <cell r="F620" t="str">
            <v>Glumsø</v>
          </cell>
          <cell r="G620" t="str">
            <v>Ja</v>
          </cell>
          <cell r="H620">
            <v>192</v>
          </cell>
          <cell r="I620">
            <v>384</v>
          </cell>
          <cell r="J620">
            <v>400</v>
          </cell>
          <cell r="K620">
            <v>1267.1999999999998</v>
          </cell>
          <cell r="L620">
            <v>150</v>
          </cell>
          <cell r="M620">
            <v>1817.1999999999998</v>
          </cell>
          <cell r="N620">
            <v>1417.1999999999998</v>
          </cell>
        </row>
        <row r="621">
          <cell r="A621" t="str">
            <v>833344</v>
          </cell>
          <cell r="B621">
            <v>8333</v>
          </cell>
          <cell r="C621" t="str">
            <v>Hanne Riisberg</v>
          </cell>
          <cell r="D621" t="str">
            <v>Plougslundvej 212</v>
          </cell>
          <cell r="E621">
            <v>44</v>
          </cell>
          <cell r="F621" t="str">
            <v>København</v>
          </cell>
          <cell r="G621" t="str">
            <v>Ja</v>
          </cell>
          <cell r="H621">
            <v>253</v>
          </cell>
          <cell r="I621">
            <v>506</v>
          </cell>
          <cell r="J621">
            <v>400</v>
          </cell>
          <cell r="K621">
            <v>1669.8</v>
          </cell>
          <cell r="L621">
            <v>150</v>
          </cell>
          <cell r="M621">
            <v>2219.8</v>
          </cell>
          <cell r="N621">
            <v>1819.8</v>
          </cell>
        </row>
        <row r="622">
          <cell r="A622" t="str">
            <v>833352</v>
          </cell>
          <cell r="B622">
            <v>8333</v>
          </cell>
          <cell r="C622" t="str">
            <v>Hanne Riisberg</v>
          </cell>
          <cell r="D622" t="str">
            <v>Plougslundvej 212</v>
          </cell>
          <cell r="E622">
            <v>52</v>
          </cell>
          <cell r="F622" t="str">
            <v>Korsløkke</v>
          </cell>
          <cell r="G622" t="str">
            <v>Nej</v>
          </cell>
          <cell r="H622">
            <v>100</v>
          </cell>
          <cell r="I622">
            <v>200</v>
          </cell>
          <cell r="J622">
            <v>0</v>
          </cell>
          <cell r="K622">
            <v>660</v>
          </cell>
          <cell r="L622">
            <v>150</v>
          </cell>
          <cell r="M622">
            <v>810</v>
          </cell>
          <cell r="N622">
            <v>810</v>
          </cell>
        </row>
        <row r="623">
          <cell r="A623" t="str">
            <v>833355</v>
          </cell>
          <cell r="B623">
            <v>8333</v>
          </cell>
          <cell r="C623" t="str">
            <v>Hanne Riisberg</v>
          </cell>
          <cell r="D623" t="str">
            <v>Plougslundvej 212</v>
          </cell>
          <cell r="E623">
            <v>55</v>
          </cell>
          <cell r="F623" t="str">
            <v>Bred</v>
          </cell>
          <cell r="G623" t="str">
            <v>Nej</v>
          </cell>
          <cell r="H623">
            <v>78</v>
          </cell>
          <cell r="I623">
            <v>156</v>
          </cell>
          <cell r="J623">
            <v>0</v>
          </cell>
          <cell r="K623">
            <v>514.8</v>
          </cell>
          <cell r="L623">
            <v>150</v>
          </cell>
          <cell r="M623">
            <v>664.8</v>
          </cell>
          <cell r="N623">
            <v>664.8</v>
          </cell>
        </row>
        <row r="624">
          <cell r="A624" t="str">
            <v>833356</v>
          </cell>
          <cell r="B624">
            <v>8333</v>
          </cell>
          <cell r="C624" t="str">
            <v>Hanne Riisberg</v>
          </cell>
          <cell r="D624" t="str">
            <v>Plougslundvej 212</v>
          </cell>
          <cell r="E624">
            <v>56</v>
          </cell>
          <cell r="F624" t="str">
            <v>Fjelsted</v>
          </cell>
          <cell r="G624" t="str">
            <v>Nej</v>
          </cell>
          <cell r="H624">
            <v>68</v>
          </cell>
          <cell r="I624">
            <v>136</v>
          </cell>
          <cell r="J624">
            <v>0</v>
          </cell>
          <cell r="K624">
            <v>448.79999999999995</v>
          </cell>
          <cell r="L624">
            <v>150</v>
          </cell>
          <cell r="M624">
            <v>598.8</v>
          </cell>
          <cell r="N624">
            <v>598.8</v>
          </cell>
        </row>
        <row r="625">
          <cell r="A625" t="str">
            <v>833357</v>
          </cell>
          <cell r="B625">
            <v>8333</v>
          </cell>
          <cell r="C625" t="str">
            <v>Hanne Riisberg</v>
          </cell>
          <cell r="D625" t="str">
            <v>Plougslundvej 212</v>
          </cell>
          <cell r="E625">
            <v>57</v>
          </cell>
          <cell r="F625" t="str">
            <v>Munkebo</v>
          </cell>
          <cell r="G625" t="str">
            <v>Nej</v>
          </cell>
          <cell r="H625">
            <v>106</v>
          </cell>
          <cell r="I625">
            <v>212</v>
          </cell>
          <cell r="J625">
            <v>0</v>
          </cell>
          <cell r="K625">
            <v>699.5999999999999</v>
          </cell>
          <cell r="L625">
            <v>150</v>
          </cell>
          <cell r="M625">
            <v>849.5999999999999</v>
          </cell>
          <cell r="N625">
            <v>849.5999999999999</v>
          </cell>
        </row>
        <row r="626">
          <cell r="A626" t="str">
            <v>833369</v>
          </cell>
          <cell r="B626">
            <v>8333</v>
          </cell>
          <cell r="C626" t="str">
            <v>Hanne Riisberg</v>
          </cell>
          <cell r="D626" t="str">
            <v>Plougslundvej 212</v>
          </cell>
          <cell r="E626">
            <v>69</v>
          </cell>
          <cell r="F626" t="str">
            <v>Brovst</v>
          </cell>
          <cell r="G626" t="str">
            <v>Nej</v>
          </cell>
          <cell r="H626">
            <v>182</v>
          </cell>
          <cell r="I626">
            <v>364</v>
          </cell>
          <cell r="J626">
            <v>0</v>
          </cell>
          <cell r="K626">
            <v>1201.2</v>
          </cell>
          <cell r="L626">
            <v>150</v>
          </cell>
          <cell r="M626">
            <v>1351.2</v>
          </cell>
          <cell r="N626">
            <v>1351.2</v>
          </cell>
        </row>
        <row r="627">
          <cell r="A627" t="str">
            <v>833374</v>
          </cell>
          <cell r="B627">
            <v>8333</v>
          </cell>
          <cell r="C627" t="str">
            <v>Hanne Riisberg</v>
          </cell>
          <cell r="D627" t="str">
            <v>Plougslundvej 212</v>
          </cell>
          <cell r="E627">
            <v>74</v>
          </cell>
          <cell r="F627" t="str">
            <v>Holstebro</v>
          </cell>
          <cell r="G627" t="str">
            <v>Nej</v>
          </cell>
          <cell r="H627">
            <v>94</v>
          </cell>
          <cell r="I627">
            <v>188</v>
          </cell>
          <cell r="J627">
            <v>0</v>
          </cell>
          <cell r="K627">
            <v>620.4</v>
          </cell>
          <cell r="L627">
            <v>150</v>
          </cell>
          <cell r="M627">
            <v>770.4</v>
          </cell>
          <cell r="N627">
            <v>770.4</v>
          </cell>
        </row>
        <row r="628">
          <cell r="A628" t="str">
            <v>833381</v>
          </cell>
          <cell r="B628">
            <v>8333</v>
          </cell>
          <cell r="C628" t="str">
            <v>Hanne Riisberg</v>
          </cell>
          <cell r="D628" t="str">
            <v>Plougslundvej 212</v>
          </cell>
          <cell r="E628">
            <v>81</v>
          </cell>
          <cell r="F628" t="str">
            <v>Uhre</v>
          </cell>
          <cell r="G628" t="str">
            <v>Nej</v>
          </cell>
          <cell r="H628">
            <v>74</v>
          </cell>
          <cell r="I628">
            <v>148</v>
          </cell>
          <cell r="J628">
            <v>0</v>
          </cell>
          <cell r="K628">
            <v>488.4</v>
          </cell>
          <cell r="L628">
            <v>150</v>
          </cell>
          <cell r="M628">
            <v>638.4</v>
          </cell>
          <cell r="N628">
            <v>638.4</v>
          </cell>
        </row>
        <row r="629">
          <cell r="A629" t="str">
            <v>833382</v>
          </cell>
          <cell r="B629">
            <v>8333</v>
          </cell>
          <cell r="C629" t="str">
            <v>Hanne Riisberg</v>
          </cell>
          <cell r="D629" t="str">
            <v>Plougslundvej 212</v>
          </cell>
          <cell r="E629">
            <v>82</v>
          </cell>
          <cell r="F629" t="str">
            <v>Skærbæk</v>
          </cell>
          <cell r="G629" t="str">
            <v>Nej</v>
          </cell>
          <cell r="H629">
            <v>81</v>
          </cell>
          <cell r="I629">
            <v>162</v>
          </cell>
          <cell r="J629">
            <v>0</v>
          </cell>
          <cell r="K629">
            <v>534.6</v>
          </cell>
          <cell r="L629">
            <v>150</v>
          </cell>
          <cell r="M629">
            <v>684.6</v>
          </cell>
          <cell r="N629">
            <v>684.6</v>
          </cell>
        </row>
        <row r="630">
          <cell r="A630" t="str">
            <v>833383</v>
          </cell>
          <cell r="B630">
            <v>8333</v>
          </cell>
          <cell r="C630" t="str">
            <v>Hanne Riisberg</v>
          </cell>
          <cell r="D630" t="str">
            <v>Plougslundvej 212</v>
          </cell>
          <cell r="E630">
            <v>83</v>
          </cell>
          <cell r="F630" t="str">
            <v>Holsted</v>
          </cell>
          <cell r="G630" t="str">
            <v>Nej</v>
          </cell>
          <cell r="H630">
            <v>43</v>
          </cell>
          <cell r="I630">
            <v>86</v>
          </cell>
          <cell r="J630">
            <v>0</v>
          </cell>
          <cell r="K630">
            <v>283.8</v>
          </cell>
          <cell r="L630">
            <v>150</v>
          </cell>
          <cell r="M630">
            <v>433.8</v>
          </cell>
          <cell r="N630">
            <v>433.8</v>
          </cell>
        </row>
        <row r="631">
          <cell r="A631" t="str">
            <v>833387</v>
          </cell>
          <cell r="B631">
            <v>8333</v>
          </cell>
          <cell r="C631" t="str">
            <v>Hanne Riisberg</v>
          </cell>
          <cell r="D631" t="str">
            <v>Plougslundvej 212</v>
          </cell>
          <cell r="E631">
            <v>87</v>
          </cell>
          <cell r="F631" t="str">
            <v>Vojens</v>
          </cell>
          <cell r="G631" t="str">
            <v>Nej</v>
          </cell>
          <cell r="H631">
            <v>75</v>
          </cell>
          <cell r="I631">
            <v>150</v>
          </cell>
          <cell r="J631">
            <v>0</v>
          </cell>
          <cell r="K631">
            <v>495</v>
          </cell>
          <cell r="L631">
            <v>150</v>
          </cell>
          <cell r="M631">
            <v>645</v>
          </cell>
          <cell r="N631">
            <v>645</v>
          </cell>
        </row>
        <row r="632">
          <cell r="A632" t="str">
            <v>833391</v>
          </cell>
          <cell r="B632">
            <v>8333</v>
          </cell>
          <cell r="C632" t="str">
            <v>Hanne Riisberg</v>
          </cell>
          <cell r="D632" t="str">
            <v>Plougslundvej 212</v>
          </cell>
          <cell r="E632">
            <v>91</v>
          </cell>
          <cell r="F632" t="str">
            <v>Outrup</v>
          </cell>
          <cell r="G632" t="str">
            <v>Nej</v>
          </cell>
          <cell r="H632">
            <v>61</v>
          </cell>
          <cell r="I632">
            <v>122</v>
          </cell>
          <cell r="J632">
            <v>0</v>
          </cell>
          <cell r="K632">
            <v>402.59999999999997</v>
          </cell>
          <cell r="L632">
            <v>150</v>
          </cell>
          <cell r="M632">
            <v>552.5999999999999</v>
          </cell>
          <cell r="N632">
            <v>552.5999999999999</v>
          </cell>
        </row>
        <row r="633">
          <cell r="A633" t="str">
            <v>833393</v>
          </cell>
          <cell r="B633">
            <v>8333</v>
          </cell>
          <cell r="C633" t="str">
            <v>Hanne Riisberg</v>
          </cell>
          <cell r="D633" t="str">
            <v>Plougslundvej 212</v>
          </cell>
          <cell r="E633">
            <v>93</v>
          </cell>
          <cell r="F633" t="str">
            <v>Grindsted</v>
          </cell>
          <cell r="G633" t="str">
            <v>Nej</v>
          </cell>
          <cell r="H633">
            <v>22</v>
          </cell>
          <cell r="I633">
            <v>44</v>
          </cell>
          <cell r="J633">
            <v>0</v>
          </cell>
          <cell r="K633">
            <v>145.2</v>
          </cell>
          <cell r="L633">
            <v>150</v>
          </cell>
          <cell r="M633">
            <v>295.2</v>
          </cell>
          <cell r="N633">
            <v>295.2</v>
          </cell>
        </row>
        <row r="634">
          <cell r="A634" t="str">
            <v>922914</v>
          </cell>
          <cell r="B634">
            <v>9229</v>
          </cell>
          <cell r="C634" t="str">
            <v>Ulla Kruse Hansen</v>
          </cell>
          <cell r="D634" t="str">
            <v>Rugvænget 71</v>
          </cell>
          <cell r="E634">
            <v>14</v>
          </cell>
          <cell r="F634" t="str">
            <v>Korskro</v>
          </cell>
          <cell r="G634" t="str">
            <v>Ja</v>
          </cell>
          <cell r="H634">
            <v>279</v>
          </cell>
          <cell r="I634">
            <v>558</v>
          </cell>
          <cell r="J634">
            <v>400</v>
          </cell>
          <cell r="K634">
            <v>1841.3999999999999</v>
          </cell>
          <cell r="L634">
            <v>150</v>
          </cell>
          <cell r="M634">
            <v>2391.3999999999996</v>
          </cell>
          <cell r="N634">
            <v>1991.3999999999999</v>
          </cell>
        </row>
        <row r="635">
          <cell r="A635" t="str">
            <v>922915</v>
          </cell>
          <cell r="B635">
            <v>9229</v>
          </cell>
          <cell r="C635" t="str">
            <v>Ulla Kruse Hansen</v>
          </cell>
          <cell r="D635" t="str">
            <v>Rugvænget 71</v>
          </cell>
          <cell r="E635">
            <v>15</v>
          </cell>
          <cell r="F635" t="str">
            <v>Vejlby</v>
          </cell>
          <cell r="G635" t="str">
            <v>Ja</v>
          </cell>
          <cell r="H635">
            <v>213</v>
          </cell>
          <cell r="I635">
            <v>426</v>
          </cell>
          <cell r="J635">
            <v>400</v>
          </cell>
          <cell r="K635">
            <v>1405.8</v>
          </cell>
          <cell r="L635">
            <v>150</v>
          </cell>
          <cell r="M635">
            <v>1955.8</v>
          </cell>
          <cell r="N635">
            <v>1555.8</v>
          </cell>
        </row>
        <row r="636">
          <cell r="A636" t="str">
            <v>922917</v>
          </cell>
          <cell r="B636">
            <v>9229</v>
          </cell>
          <cell r="C636" t="str">
            <v>Ulla Kruse Hansen</v>
          </cell>
          <cell r="D636" t="str">
            <v>Rugvænget 71</v>
          </cell>
          <cell r="E636">
            <v>17</v>
          </cell>
          <cell r="F636" t="str">
            <v>Skovby</v>
          </cell>
          <cell r="G636" t="str">
            <v>Ja</v>
          </cell>
          <cell r="H636">
            <v>265</v>
          </cell>
          <cell r="I636">
            <v>530</v>
          </cell>
          <cell r="J636">
            <v>400</v>
          </cell>
          <cell r="K636">
            <v>1749</v>
          </cell>
          <cell r="L636">
            <v>150</v>
          </cell>
          <cell r="M636">
            <v>2299</v>
          </cell>
          <cell r="N636">
            <v>1899</v>
          </cell>
        </row>
        <row r="637">
          <cell r="A637" t="str">
            <v>922924</v>
          </cell>
          <cell r="B637">
            <v>9229</v>
          </cell>
          <cell r="C637" t="str">
            <v>Ulla Kruse Hansen</v>
          </cell>
          <cell r="D637" t="str">
            <v>Rugvænget 71</v>
          </cell>
          <cell r="E637">
            <v>24</v>
          </cell>
          <cell r="F637" t="str">
            <v>Ellling</v>
          </cell>
          <cell r="G637" t="str">
            <v>Ja</v>
          </cell>
          <cell r="H637">
            <v>290</v>
          </cell>
          <cell r="I637">
            <v>580</v>
          </cell>
          <cell r="J637">
            <v>400</v>
          </cell>
          <cell r="K637">
            <v>1914</v>
          </cell>
          <cell r="L637">
            <v>150</v>
          </cell>
          <cell r="M637">
            <v>2464</v>
          </cell>
          <cell r="N637">
            <v>2064</v>
          </cell>
        </row>
        <row r="638">
          <cell r="A638" t="str">
            <v>922930</v>
          </cell>
          <cell r="B638">
            <v>9229</v>
          </cell>
          <cell r="C638" t="str">
            <v>Ulla Kruse Hansen</v>
          </cell>
          <cell r="D638" t="str">
            <v>Rugvænget 71</v>
          </cell>
          <cell r="E638">
            <v>30</v>
          </cell>
          <cell r="F638" t="str">
            <v>Fladbro</v>
          </cell>
          <cell r="G638" t="str">
            <v>Ja</v>
          </cell>
          <cell r="H638">
            <v>311</v>
          </cell>
          <cell r="I638">
            <v>622</v>
          </cell>
          <cell r="J638">
            <v>400</v>
          </cell>
          <cell r="K638">
            <v>2052.6</v>
          </cell>
          <cell r="L638">
            <v>150</v>
          </cell>
          <cell r="M638">
            <v>2602.6</v>
          </cell>
          <cell r="N638">
            <v>2202.6</v>
          </cell>
        </row>
        <row r="639">
          <cell r="A639" t="str">
            <v>922933</v>
          </cell>
          <cell r="B639">
            <v>9229</v>
          </cell>
          <cell r="C639" t="str">
            <v>Ulla Kruse Hansen</v>
          </cell>
          <cell r="D639" t="str">
            <v>Rugvænget 71</v>
          </cell>
          <cell r="E639">
            <v>33</v>
          </cell>
          <cell r="F639" t="str">
            <v>Slangerup</v>
          </cell>
          <cell r="G639" t="str">
            <v>Nej</v>
          </cell>
          <cell r="H639">
            <v>24</v>
          </cell>
          <cell r="I639">
            <v>48</v>
          </cell>
          <cell r="J639">
            <v>0</v>
          </cell>
          <cell r="K639">
            <v>158.39999999999998</v>
          </cell>
          <cell r="L639">
            <v>150</v>
          </cell>
          <cell r="M639">
            <v>308.4</v>
          </cell>
          <cell r="N639">
            <v>308.4</v>
          </cell>
        </row>
        <row r="640">
          <cell r="A640" t="str">
            <v>922937</v>
          </cell>
          <cell r="B640">
            <v>9229</v>
          </cell>
          <cell r="C640" t="str">
            <v>Ulla Kruse Hansen</v>
          </cell>
          <cell r="D640" t="str">
            <v>Rugvænget 71</v>
          </cell>
          <cell r="E640">
            <v>37</v>
          </cell>
          <cell r="F640" t="str">
            <v>Glumsø</v>
          </cell>
          <cell r="G640" t="str">
            <v>Nej</v>
          </cell>
          <cell r="H640">
            <v>73</v>
          </cell>
          <cell r="I640">
            <v>146</v>
          </cell>
          <cell r="J640">
            <v>0</v>
          </cell>
          <cell r="K640">
            <v>481.79999999999995</v>
          </cell>
          <cell r="L640">
            <v>150</v>
          </cell>
          <cell r="M640">
            <v>631.8</v>
          </cell>
          <cell r="N640">
            <v>631.8</v>
          </cell>
        </row>
        <row r="641">
          <cell r="A641" t="str">
            <v>922944</v>
          </cell>
          <cell r="B641">
            <v>9229</v>
          </cell>
          <cell r="C641" t="str">
            <v>Ulla Kruse Hansen</v>
          </cell>
          <cell r="D641" t="str">
            <v>Rugvænget 71</v>
          </cell>
          <cell r="E641">
            <v>44</v>
          </cell>
          <cell r="F641" t="str">
            <v>København</v>
          </cell>
          <cell r="G641" t="str">
            <v>Nej</v>
          </cell>
          <cell r="H641">
            <v>26</v>
          </cell>
          <cell r="I641">
            <v>52</v>
          </cell>
          <cell r="J641">
            <v>0</v>
          </cell>
          <cell r="K641">
            <v>171.6</v>
          </cell>
          <cell r="L641">
            <v>150</v>
          </cell>
          <cell r="M641">
            <v>321.6</v>
          </cell>
          <cell r="N641">
            <v>321.6</v>
          </cell>
        </row>
        <row r="642">
          <cell r="A642" t="str">
            <v>922952</v>
          </cell>
          <cell r="B642">
            <v>9229</v>
          </cell>
          <cell r="C642" t="str">
            <v>Ulla Kruse Hansen</v>
          </cell>
          <cell r="D642" t="str">
            <v>Rugvænget 71</v>
          </cell>
          <cell r="E642">
            <v>52</v>
          </cell>
          <cell r="F642" t="str">
            <v>Korsløkke</v>
          </cell>
          <cell r="G642" t="str">
            <v>Ja</v>
          </cell>
          <cell r="H642">
            <v>153</v>
          </cell>
          <cell r="I642">
            <v>306</v>
          </cell>
          <cell r="J642">
            <v>400</v>
          </cell>
          <cell r="K642">
            <v>1009.8</v>
          </cell>
          <cell r="L642">
            <v>150</v>
          </cell>
          <cell r="M642">
            <v>1559.8</v>
          </cell>
          <cell r="N642">
            <v>1159.8</v>
          </cell>
        </row>
        <row r="643">
          <cell r="A643" t="str">
            <v>922955</v>
          </cell>
          <cell r="B643">
            <v>9229</v>
          </cell>
          <cell r="C643" t="str">
            <v>Ulla Kruse Hansen</v>
          </cell>
          <cell r="D643" t="str">
            <v>Rugvænget 71</v>
          </cell>
          <cell r="E643">
            <v>55</v>
          </cell>
          <cell r="F643" t="str">
            <v>Bred</v>
          </cell>
          <cell r="G643" t="str">
            <v>Ja</v>
          </cell>
          <cell r="H643">
            <v>175</v>
          </cell>
          <cell r="I643">
            <v>350</v>
          </cell>
          <cell r="J643">
            <v>400</v>
          </cell>
          <cell r="K643">
            <v>1155</v>
          </cell>
          <cell r="L643">
            <v>150</v>
          </cell>
          <cell r="M643">
            <v>1705</v>
          </cell>
          <cell r="N643">
            <v>1305</v>
          </cell>
        </row>
        <row r="644">
          <cell r="A644" t="str">
            <v>922956</v>
          </cell>
          <cell r="B644">
            <v>9229</v>
          </cell>
          <cell r="C644" t="str">
            <v>Ulla Kruse Hansen</v>
          </cell>
          <cell r="D644" t="str">
            <v>Rugvænget 71</v>
          </cell>
          <cell r="E644">
            <v>56</v>
          </cell>
          <cell r="F644" t="str">
            <v>Fjelsted</v>
          </cell>
          <cell r="G644" t="str">
            <v>Ja</v>
          </cell>
          <cell r="H644">
            <v>183</v>
          </cell>
          <cell r="I644">
            <v>366</v>
          </cell>
          <cell r="J644">
            <v>400</v>
          </cell>
          <cell r="K644">
            <v>1207.8</v>
          </cell>
          <cell r="L644">
            <v>150</v>
          </cell>
          <cell r="M644">
            <v>1757.8</v>
          </cell>
          <cell r="N644">
            <v>1357.8</v>
          </cell>
        </row>
        <row r="645">
          <cell r="A645" t="str">
            <v>922957</v>
          </cell>
          <cell r="B645">
            <v>9229</v>
          </cell>
          <cell r="C645" t="str">
            <v>Ulla Kruse Hansen</v>
          </cell>
          <cell r="D645" t="str">
            <v>Rugvænget 71</v>
          </cell>
          <cell r="E645">
            <v>57</v>
          </cell>
          <cell r="F645" t="str">
            <v>Munkebo</v>
          </cell>
          <cell r="G645" t="str">
            <v>Ja</v>
          </cell>
          <cell r="H645">
            <v>159</v>
          </cell>
          <cell r="I645">
            <v>318</v>
          </cell>
          <cell r="J645">
            <v>400</v>
          </cell>
          <cell r="K645">
            <v>1049.3999999999999</v>
          </cell>
          <cell r="L645">
            <v>150</v>
          </cell>
          <cell r="M645">
            <v>1599.3999999999999</v>
          </cell>
          <cell r="N645">
            <v>1199.3999999999999</v>
          </cell>
        </row>
        <row r="646">
          <cell r="A646" t="str">
            <v>922969</v>
          </cell>
          <cell r="B646">
            <v>9229</v>
          </cell>
          <cell r="C646" t="str">
            <v>Ulla Kruse Hansen</v>
          </cell>
          <cell r="D646" t="str">
            <v>Rugvænget 71</v>
          </cell>
          <cell r="E646">
            <v>69</v>
          </cell>
          <cell r="F646" t="str">
            <v>Brovst</v>
          </cell>
          <cell r="G646" t="str">
            <v>Ja</v>
          </cell>
          <cell r="H646">
            <v>435</v>
          </cell>
          <cell r="I646">
            <v>870</v>
          </cell>
          <cell r="J646">
            <v>400</v>
          </cell>
          <cell r="K646">
            <v>2871</v>
          </cell>
          <cell r="L646">
            <v>150</v>
          </cell>
          <cell r="M646">
            <v>3421</v>
          </cell>
          <cell r="N646">
            <v>3021</v>
          </cell>
        </row>
        <row r="647">
          <cell r="A647" t="str">
            <v>922974</v>
          </cell>
          <cell r="B647">
            <v>9229</v>
          </cell>
          <cell r="C647" t="str">
            <v>Ulla Kruse Hansen</v>
          </cell>
          <cell r="D647" t="str">
            <v>Rugvænget 71</v>
          </cell>
          <cell r="E647">
            <v>74</v>
          </cell>
          <cell r="F647" t="str">
            <v>Holstebro</v>
          </cell>
          <cell r="G647" t="str">
            <v>Ja</v>
          </cell>
          <cell r="H647">
            <v>330</v>
          </cell>
          <cell r="I647">
            <v>660</v>
          </cell>
          <cell r="J647">
            <v>400</v>
          </cell>
          <cell r="K647">
            <v>2178</v>
          </cell>
          <cell r="L647">
            <v>150</v>
          </cell>
          <cell r="M647">
            <v>2728</v>
          </cell>
          <cell r="N647">
            <v>2328</v>
          </cell>
        </row>
        <row r="648">
          <cell r="A648" t="str">
            <v>922981</v>
          </cell>
          <cell r="B648">
            <v>9229</v>
          </cell>
          <cell r="C648" t="str">
            <v>Ulla Kruse Hansen</v>
          </cell>
          <cell r="D648" t="str">
            <v>Rugvænget 71</v>
          </cell>
          <cell r="E648">
            <v>81</v>
          </cell>
          <cell r="F648" t="str">
            <v>Uhre</v>
          </cell>
          <cell r="G648" t="str">
            <v>Ja</v>
          </cell>
          <cell r="H648">
            <v>311</v>
          </cell>
          <cell r="I648">
            <v>622</v>
          </cell>
          <cell r="J648">
            <v>400</v>
          </cell>
          <cell r="K648">
            <v>2052.6</v>
          </cell>
          <cell r="L648">
            <v>150</v>
          </cell>
          <cell r="M648">
            <v>2602.6</v>
          </cell>
          <cell r="N648">
            <v>2202.6</v>
          </cell>
        </row>
        <row r="649">
          <cell r="A649" t="str">
            <v>922982</v>
          </cell>
          <cell r="B649">
            <v>9229</v>
          </cell>
          <cell r="C649" t="str">
            <v>Ulla Kruse Hansen</v>
          </cell>
          <cell r="D649" t="str">
            <v>Rugvænget 71</v>
          </cell>
          <cell r="E649">
            <v>82</v>
          </cell>
          <cell r="F649" t="str">
            <v>Skærbæk</v>
          </cell>
          <cell r="G649" t="str">
            <v>Ja</v>
          </cell>
          <cell r="H649">
            <v>293</v>
          </cell>
          <cell r="I649">
            <v>586</v>
          </cell>
          <cell r="J649">
            <v>400</v>
          </cell>
          <cell r="K649">
            <v>1933.8</v>
          </cell>
          <cell r="L649">
            <v>150</v>
          </cell>
          <cell r="M649">
            <v>2483.8</v>
          </cell>
          <cell r="N649">
            <v>2083.8</v>
          </cell>
        </row>
        <row r="650">
          <cell r="A650" t="str">
            <v>922983</v>
          </cell>
          <cell r="B650">
            <v>9229</v>
          </cell>
          <cell r="C650" t="str">
            <v>Ulla Kruse Hansen</v>
          </cell>
          <cell r="D650" t="str">
            <v>Rugvænget 71</v>
          </cell>
          <cell r="E650">
            <v>83</v>
          </cell>
          <cell r="F650" t="str">
            <v>Holsted</v>
          </cell>
          <cell r="G650" t="str">
            <v>Ja</v>
          </cell>
          <cell r="H650">
            <v>262</v>
          </cell>
          <cell r="I650">
            <v>524</v>
          </cell>
          <cell r="J650">
            <v>400</v>
          </cell>
          <cell r="K650">
            <v>1729.1999999999998</v>
          </cell>
          <cell r="L650">
            <v>150</v>
          </cell>
          <cell r="M650">
            <v>2279.2</v>
          </cell>
          <cell r="N650">
            <v>1879.1999999999998</v>
          </cell>
        </row>
        <row r="651">
          <cell r="A651" t="str">
            <v>922987</v>
          </cell>
          <cell r="B651">
            <v>9229</v>
          </cell>
          <cell r="C651" t="str">
            <v>Ulla Kruse Hansen</v>
          </cell>
          <cell r="D651" t="str">
            <v>Rugvænget 71</v>
          </cell>
          <cell r="E651">
            <v>87</v>
          </cell>
          <cell r="F651" t="str">
            <v>Vojens</v>
          </cell>
          <cell r="G651" t="str">
            <v>Ja</v>
          </cell>
          <cell r="H651">
            <v>262</v>
          </cell>
          <cell r="I651">
            <v>524</v>
          </cell>
          <cell r="J651">
            <v>400</v>
          </cell>
          <cell r="K651">
            <v>1729.1999999999998</v>
          </cell>
          <cell r="L651">
            <v>150</v>
          </cell>
          <cell r="M651">
            <v>2279.2</v>
          </cell>
          <cell r="N651">
            <v>1879.1999999999998</v>
          </cell>
        </row>
        <row r="652">
          <cell r="A652" t="str">
            <v>922991</v>
          </cell>
          <cell r="B652">
            <v>9229</v>
          </cell>
          <cell r="C652" t="str">
            <v>Ulla Kruse Hansen</v>
          </cell>
          <cell r="D652" t="str">
            <v>Rugvænget 71</v>
          </cell>
          <cell r="E652">
            <v>91</v>
          </cell>
          <cell r="F652" t="str">
            <v>Outrup</v>
          </cell>
          <cell r="G652" t="str">
            <v>Ja</v>
          </cell>
          <cell r="H652">
            <v>308</v>
          </cell>
          <cell r="I652">
            <v>616</v>
          </cell>
          <cell r="J652">
            <v>400</v>
          </cell>
          <cell r="K652">
            <v>2032.8</v>
          </cell>
          <cell r="L652">
            <v>150</v>
          </cell>
          <cell r="M652">
            <v>2582.8</v>
          </cell>
          <cell r="N652">
            <v>2182.8</v>
          </cell>
        </row>
        <row r="653">
          <cell r="A653" t="str">
            <v>922993</v>
          </cell>
          <cell r="B653">
            <v>9229</v>
          </cell>
          <cell r="C653" t="str">
            <v>Ulla Kruse Hansen</v>
          </cell>
          <cell r="D653" t="str">
            <v>Rugvænget 71</v>
          </cell>
          <cell r="E653">
            <v>93</v>
          </cell>
          <cell r="F653" t="str">
            <v>Grindsted</v>
          </cell>
          <cell r="G653" t="str">
            <v>Ja</v>
          </cell>
          <cell r="H653">
            <v>271</v>
          </cell>
          <cell r="I653">
            <v>542</v>
          </cell>
          <cell r="J653">
            <v>400</v>
          </cell>
          <cell r="K653">
            <v>1788.6</v>
          </cell>
          <cell r="L653">
            <v>150</v>
          </cell>
          <cell r="M653">
            <v>2338.6</v>
          </cell>
          <cell r="N653">
            <v>1938.6</v>
          </cell>
        </row>
        <row r="654">
          <cell r="A654" t="str">
            <v>1487014</v>
          </cell>
          <cell r="B654">
            <v>14870</v>
          </cell>
          <cell r="C654" t="str">
            <v>Tine B. Svendsen</v>
          </cell>
          <cell r="D654" t="str">
            <v>Ahornvænget 122</v>
          </cell>
          <cell r="E654">
            <v>14</v>
          </cell>
          <cell r="F654" t="str">
            <v>Korskro</v>
          </cell>
          <cell r="G654" t="str">
            <v>Ja</v>
          </cell>
          <cell r="H654">
            <v>333</v>
          </cell>
          <cell r="I654">
            <v>666</v>
          </cell>
          <cell r="J654">
            <v>400</v>
          </cell>
          <cell r="K654">
            <v>2197.7999999999997</v>
          </cell>
          <cell r="L654">
            <v>150</v>
          </cell>
          <cell r="M654">
            <v>2747.7999999999997</v>
          </cell>
          <cell r="N654">
            <v>2347.7999999999997</v>
          </cell>
        </row>
        <row r="655">
          <cell r="A655" t="str">
            <v>1487015</v>
          </cell>
          <cell r="B655">
            <v>14870</v>
          </cell>
          <cell r="C655" t="str">
            <v>Tine B. Svendsen</v>
          </cell>
          <cell r="D655" t="str">
            <v>Ahornvænget 122</v>
          </cell>
          <cell r="E655">
            <v>15</v>
          </cell>
          <cell r="F655" t="str">
            <v>Vejlby</v>
          </cell>
          <cell r="G655" t="str">
            <v>Ja</v>
          </cell>
          <cell r="H655">
            <v>268</v>
          </cell>
          <cell r="I655">
            <v>536</v>
          </cell>
          <cell r="J655">
            <v>400</v>
          </cell>
          <cell r="K655">
            <v>1768.8</v>
          </cell>
          <cell r="L655">
            <v>150</v>
          </cell>
          <cell r="M655">
            <v>2318.8</v>
          </cell>
          <cell r="N655">
            <v>1918.8</v>
          </cell>
        </row>
        <row r="656">
          <cell r="A656" t="str">
            <v>1487017</v>
          </cell>
          <cell r="B656">
            <v>14870</v>
          </cell>
          <cell r="C656" t="str">
            <v>Tine B. Svendsen</v>
          </cell>
          <cell r="D656" t="str">
            <v>Ahornvænget 122</v>
          </cell>
          <cell r="E656">
            <v>17</v>
          </cell>
          <cell r="F656" t="str">
            <v>Skovby</v>
          </cell>
          <cell r="G656" t="str">
            <v>Ja</v>
          </cell>
          <cell r="H656">
            <v>319</v>
          </cell>
          <cell r="I656">
            <v>638</v>
          </cell>
          <cell r="J656">
            <v>400</v>
          </cell>
          <cell r="K656">
            <v>2105.4</v>
          </cell>
          <cell r="L656">
            <v>150</v>
          </cell>
          <cell r="M656">
            <v>2655.4</v>
          </cell>
          <cell r="N656">
            <v>2255.4</v>
          </cell>
        </row>
        <row r="657">
          <cell r="A657" t="str">
            <v>1487024</v>
          </cell>
          <cell r="B657">
            <v>14870</v>
          </cell>
          <cell r="C657" t="str">
            <v>Tine B. Svendsen</v>
          </cell>
          <cell r="D657" t="str">
            <v>Ahornvænget 122</v>
          </cell>
          <cell r="E657">
            <v>24</v>
          </cell>
          <cell r="F657" t="str">
            <v>Ellling</v>
          </cell>
          <cell r="G657" t="str">
            <v>Ja</v>
          </cell>
          <cell r="H657">
            <v>345</v>
          </cell>
          <cell r="I657">
            <v>690</v>
          </cell>
          <cell r="J657">
            <v>400</v>
          </cell>
          <cell r="K657">
            <v>2277</v>
          </cell>
          <cell r="L657">
            <v>150</v>
          </cell>
          <cell r="M657">
            <v>2827</v>
          </cell>
          <cell r="N657">
            <v>2427</v>
          </cell>
        </row>
        <row r="658">
          <cell r="A658" t="str">
            <v>1487030</v>
          </cell>
          <cell r="B658">
            <v>14870</v>
          </cell>
          <cell r="C658" t="str">
            <v>Tine B. Svendsen</v>
          </cell>
          <cell r="D658" t="str">
            <v>Ahornvænget 122</v>
          </cell>
          <cell r="E658">
            <v>30</v>
          </cell>
          <cell r="F658" t="str">
            <v>Fladbro</v>
          </cell>
          <cell r="G658" t="str">
            <v>Ja</v>
          </cell>
          <cell r="H658">
            <v>376</v>
          </cell>
          <cell r="I658">
            <v>752</v>
          </cell>
          <cell r="J658">
            <v>400</v>
          </cell>
          <cell r="K658">
            <v>2481.6</v>
          </cell>
          <cell r="L658">
            <v>150</v>
          </cell>
          <cell r="M658">
            <v>3031.6</v>
          </cell>
          <cell r="N658">
            <v>2631.6</v>
          </cell>
        </row>
        <row r="659">
          <cell r="A659" t="str">
            <v>1487033</v>
          </cell>
          <cell r="B659">
            <v>14870</v>
          </cell>
          <cell r="C659" t="str">
            <v>Tine B. Svendsen</v>
          </cell>
          <cell r="D659" t="str">
            <v>Ahornvænget 122</v>
          </cell>
          <cell r="E659">
            <v>33</v>
          </cell>
          <cell r="F659" t="str">
            <v>Slangerup</v>
          </cell>
          <cell r="G659" t="str">
            <v>Nej</v>
          </cell>
          <cell r="H659">
            <v>39</v>
          </cell>
          <cell r="I659">
            <v>78</v>
          </cell>
          <cell r="J659">
            <v>0</v>
          </cell>
          <cell r="K659">
            <v>257.4</v>
          </cell>
          <cell r="L659">
            <v>150</v>
          </cell>
          <cell r="M659">
            <v>407.4</v>
          </cell>
          <cell r="N659">
            <v>407.4</v>
          </cell>
        </row>
        <row r="660">
          <cell r="A660" t="str">
            <v>1487037</v>
          </cell>
          <cell r="B660">
            <v>14870</v>
          </cell>
          <cell r="C660" t="str">
            <v>Tine B. Svendsen</v>
          </cell>
          <cell r="D660" t="str">
            <v>Ahornvænget 122</v>
          </cell>
          <cell r="E660">
            <v>37</v>
          </cell>
          <cell r="F660" t="str">
            <v>Glumsø</v>
          </cell>
          <cell r="G660" t="str">
            <v>Nej</v>
          </cell>
          <cell r="H660">
            <v>127</v>
          </cell>
          <cell r="I660">
            <v>254</v>
          </cell>
          <cell r="J660">
            <v>0</v>
          </cell>
          <cell r="K660">
            <v>838.1999999999999</v>
          </cell>
          <cell r="L660">
            <v>150</v>
          </cell>
          <cell r="M660">
            <v>988.1999999999999</v>
          </cell>
          <cell r="N660">
            <v>988.1999999999999</v>
          </cell>
        </row>
        <row r="661">
          <cell r="A661" t="str">
            <v>1487044</v>
          </cell>
          <cell r="B661">
            <v>14870</v>
          </cell>
          <cell r="C661" t="str">
            <v>Tine B. Svendsen</v>
          </cell>
          <cell r="D661" t="str">
            <v>Ahornvænget 122</v>
          </cell>
          <cell r="E661">
            <v>44</v>
          </cell>
          <cell r="F661" t="str">
            <v>København</v>
          </cell>
          <cell r="G661" t="str">
            <v>Nej</v>
          </cell>
          <cell r="H661">
            <v>65</v>
          </cell>
          <cell r="I661">
            <v>130</v>
          </cell>
          <cell r="J661">
            <v>0</v>
          </cell>
          <cell r="K661">
            <v>429</v>
          </cell>
          <cell r="L661">
            <v>150</v>
          </cell>
          <cell r="M661">
            <v>579</v>
          </cell>
          <cell r="N661">
            <v>579</v>
          </cell>
        </row>
        <row r="662">
          <cell r="A662" t="str">
            <v>1487052</v>
          </cell>
          <cell r="B662">
            <v>14870</v>
          </cell>
          <cell r="C662" t="str">
            <v>Tine B. Svendsen</v>
          </cell>
          <cell r="D662" t="str">
            <v>Ahornvænget 122</v>
          </cell>
          <cell r="E662">
            <v>52</v>
          </cell>
          <cell r="F662" t="str">
            <v>Korsløkke</v>
          </cell>
          <cell r="G662" t="str">
            <v>Ja</v>
          </cell>
          <cell r="H662">
            <v>207</v>
          </cell>
          <cell r="I662">
            <v>414</v>
          </cell>
          <cell r="J662">
            <v>400</v>
          </cell>
          <cell r="K662">
            <v>1366.1999999999998</v>
          </cell>
          <cell r="L662">
            <v>150</v>
          </cell>
          <cell r="M662">
            <v>1916.1999999999998</v>
          </cell>
          <cell r="N662">
            <v>1516.1999999999998</v>
          </cell>
        </row>
        <row r="663">
          <cell r="A663" t="str">
            <v>1487055</v>
          </cell>
          <cell r="B663">
            <v>14870</v>
          </cell>
          <cell r="C663" t="str">
            <v>Tine B. Svendsen</v>
          </cell>
          <cell r="D663" t="str">
            <v>Ahornvænget 122</v>
          </cell>
          <cell r="E663">
            <v>55</v>
          </cell>
          <cell r="F663" t="str">
            <v>Bred</v>
          </cell>
          <cell r="G663" t="str">
            <v>Ja</v>
          </cell>
          <cell r="H663">
            <v>230</v>
          </cell>
          <cell r="I663">
            <v>460</v>
          </cell>
          <cell r="J663">
            <v>400</v>
          </cell>
          <cell r="K663">
            <v>1518</v>
          </cell>
          <cell r="L663">
            <v>150</v>
          </cell>
          <cell r="M663">
            <v>2068</v>
          </cell>
          <cell r="N663">
            <v>1668</v>
          </cell>
        </row>
        <row r="664">
          <cell r="A664" t="str">
            <v>1487056</v>
          </cell>
          <cell r="B664">
            <v>14870</v>
          </cell>
          <cell r="C664" t="str">
            <v>Tine B. Svendsen</v>
          </cell>
          <cell r="D664" t="str">
            <v>Ahornvænget 122</v>
          </cell>
          <cell r="E664">
            <v>56</v>
          </cell>
          <cell r="F664" t="str">
            <v>Fjelsted</v>
          </cell>
          <cell r="G664" t="str">
            <v>Ja</v>
          </cell>
          <cell r="H664">
            <v>238</v>
          </cell>
          <cell r="I664">
            <v>476</v>
          </cell>
          <cell r="J664">
            <v>400</v>
          </cell>
          <cell r="K664">
            <v>1570.8</v>
          </cell>
          <cell r="L664">
            <v>150</v>
          </cell>
          <cell r="M664">
            <v>2120.8</v>
          </cell>
          <cell r="N664">
            <v>1720.8</v>
          </cell>
        </row>
        <row r="665">
          <cell r="A665" t="str">
            <v>1487057</v>
          </cell>
          <cell r="B665">
            <v>14870</v>
          </cell>
          <cell r="C665" t="str">
            <v>Tine B. Svendsen</v>
          </cell>
          <cell r="D665" t="str">
            <v>Ahornvænget 122</v>
          </cell>
          <cell r="E665">
            <v>57</v>
          </cell>
          <cell r="F665" t="str">
            <v>Munkebo</v>
          </cell>
          <cell r="G665" t="str">
            <v>Ja</v>
          </cell>
          <cell r="H665">
            <v>213</v>
          </cell>
          <cell r="I665">
            <v>426</v>
          </cell>
          <cell r="J665">
            <v>400</v>
          </cell>
          <cell r="K665">
            <v>1405.8</v>
          </cell>
          <cell r="L665">
            <v>150</v>
          </cell>
          <cell r="M665">
            <v>1955.8</v>
          </cell>
          <cell r="N665">
            <v>1555.8</v>
          </cell>
        </row>
        <row r="666">
          <cell r="A666" t="str">
            <v>1487069</v>
          </cell>
          <cell r="B666">
            <v>14870</v>
          </cell>
          <cell r="C666" t="str">
            <v>Tine B. Svendsen</v>
          </cell>
          <cell r="D666" t="str">
            <v>Ahornvænget 122</v>
          </cell>
          <cell r="E666">
            <v>69</v>
          </cell>
          <cell r="F666" t="str">
            <v>Brovst</v>
          </cell>
          <cell r="G666" t="str">
            <v>Ja</v>
          </cell>
          <cell r="H666">
            <v>489</v>
          </cell>
          <cell r="I666">
            <v>978</v>
          </cell>
          <cell r="J666">
            <v>400</v>
          </cell>
          <cell r="K666">
            <v>3227.3999999999996</v>
          </cell>
          <cell r="L666">
            <v>150</v>
          </cell>
          <cell r="M666">
            <v>3777.3999999999996</v>
          </cell>
          <cell r="N666">
            <v>3377.3999999999996</v>
          </cell>
        </row>
        <row r="667">
          <cell r="A667" t="str">
            <v>1487074</v>
          </cell>
          <cell r="B667">
            <v>14870</v>
          </cell>
          <cell r="C667" t="str">
            <v>Tine B. Svendsen</v>
          </cell>
          <cell r="D667" t="str">
            <v>Ahornvænget 122</v>
          </cell>
          <cell r="E667">
            <v>74</v>
          </cell>
          <cell r="F667" t="str">
            <v>Holstebro</v>
          </cell>
          <cell r="G667" t="str">
            <v>Ja</v>
          </cell>
          <cell r="H667">
            <v>385</v>
          </cell>
          <cell r="I667">
            <v>770</v>
          </cell>
          <cell r="J667">
            <v>400</v>
          </cell>
          <cell r="K667">
            <v>2541</v>
          </cell>
          <cell r="L667">
            <v>150</v>
          </cell>
          <cell r="M667">
            <v>3091</v>
          </cell>
          <cell r="N667">
            <v>2691</v>
          </cell>
        </row>
        <row r="668">
          <cell r="A668" t="str">
            <v>1487081</v>
          </cell>
          <cell r="B668">
            <v>14870</v>
          </cell>
          <cell r="C668" t="str">
            <v>Tine B. Svendsen</v>
          </cell>
          <cell r="D668" t="str">
            <v>Ahornvænget 122</v>
          </cell>
          <cell r="E668">
            <v>81</v>
          </cell>
          <cell r="F668" t="str">
            <v>Uhre</v>
          </cell>
          <cell r="G668" t="str">
            <v>Ja</v>
          </cell>
          <cell r="H668">
            <v>365</v>
          </cell>
          <cell r="I668">
            <v>730</v>
          </cell>
          <cell r="J668">
            <v>400</v>
          </cell>
          <cell r="K668">
            <v>2409</v>
          </cell>
          <cell r="L668">
            <v>150</v>
          </cell>
          <cell r="M668">
            <v>2959</v>
          </cell>
          <cell r="N668">
            <v>2559</v>
          </cell>
        </row>
        <row r="669">
          <cell r="A669" t="str">
            <v>1487082</v>
          </cell>
          <cell r="B669">
            <v>14870</v>
          </cell>
          <cell r="C669" t="str">
            <v>Tine B. Svendsen</v>
          </cell>
          <cell r="D669" t="str">
            <v>Ahornvænget 122</v>
          </cell>
          <cell r="E669">
            <v>82</v>
          </cell>
          <cell r="F669" t="str">
            <v>Skærbæk</v>
          </cell>
          <cell r="G669" t="str">
            <v>Ja</v>
          </cell>
          <cell r="H669">
            <v>348</v>
          </cell>
          <cell r="I669">
            <v>696</v>
          </cell>
          <cell r="J669">
            <v>400</v>
          </cell>
          <cell r="K669">
            <v>2296.7999999999997</v>
          </cell>
          <cell r="L669">
            <v>150</v>
          </cell>
          <cell r="M669">
            <v>2846.7999999999997</v>
          </cell>
          <cell r="N669">
            <v>2446.7999999999997</v>
          </cell>
        </row>
        <row r="670">
          <cell r="A670" t="str">
            <v>1487083</v>
          </cell>
          <cell r="B670">
            <v>14870</v>
          </cell>
          <cell r="C670" t="str">
            <v>Tine B. Svendsen</v>
          </cell>
          <cell r="D670" t="str">
            <v>Ahornvænget 122</v>
          </cell>
          <cell r="E670">
            <v>83</v>
          </cell>
          <cell r="F670" t="str">
            <v>Holsted</v>
          </cell>
          <cell r="G670" t="str">
            <v>Ja</v>
          </cell>
          <cell r="H670">
            <v>316</v>
          </cell>
          <cell r="I670">
            <v>632</v>
          </cell>
          <cell r="J670">
            <v>400</v>
          </cell>
          <cell r="K670">
            <v>2085.6</v>
          </cell>
          <cell r="L670">
            <v>150</v>
          </cell>
          <cell r="M670">
            <v>2635.6</v>
          </cell>
          <cell r="N670">
            <v>2235.6</v>
          </cell>
        </row>
        <row r="671">
          <cell r="A671" t="str">
            <v>1487087</v>
          </cell>
          <cell r="B671">
            <v>14870</v>
          </cell>
          <cell r="C671" t="str">
            <v>Tine B. Svendsen</v>
          </cell>
          <cell r="D671" t="str">
            <v>Ahornvænget 122</v>
          </cell>
          <cell r="E671">
            <v>87</v>
          </cell>
          <cell r="F671" t="str">
            <v>Vojens</v>
          </cell>
          <cell r="G671" t="str">
            <v>Ja</v>
          </cell>
          <cell r="H671">
            <v>318</v>
          </cell>
          <cell r="I671">
            <v>636</v>
          </cell>
          <cell r="J671">
            <v>400</v>
          </cell>
          <cell r="K671">
            <v>2098.7999999999997</v>
          </cell>
          <cell r="L671">
            <v>150</v>
          </cell>
          <cell r="M671">
            <v>2648.7999999999997</v>
          </cell>
          <cell r="N671">
            <v>2248.7999999999997</v>
          </cell>
        </row>
        <row r="672">
          <cell r="A672" t="str">
            <v>1487091</v>
          </cell>
          <cell r="B672">
            <v>14870</v>
          </cell>
          <cell r="C672" t="str">
            <v>Tine B. Svendsen</v>
          </cell>
          <cell r="D672" t="str">
            <v>Ahornvænget 122</v>
          </cell>
          <cell r="E672">
            <v>91</v>
          </cell>
          <cell r="F672" t="str">
            <v>Outrup</v>
          </cell>
          <cell r="G672" t="str">
            <v>Ja</v>
          </cell>
          <cell r="H672">
            <v>362</v>
          </cell>
          <cell r="I672">
            <v>724</v>
          </cell>
          <cell r="J672">
            <v>400</v>
          </cell>
          <cell r="K672">
            <v>2389.2</v>
          </cell>
          <cell r="L672">
            <v>150</v>
          </cell>
          <cell r="M672">
            <v>2939.2</v>
          </cell>
          <cell r="N672">
            <v>2539.2</v>
          </cell>
        </row>
        <row r="673">
          <cell r="A673" t="str">
            <v>1487093</v>
          </cell>
          <cell r="B673">
            <v>14870</v>
          </cell>
          <cell r="C673" t="str">
            <v>Tine B. Svendsen</v>
          </cell>
          <cell r="D673" t="str">
            <v>Ahornvænget 122</v>
          </cell>
          <cell r="E673">
            <v>93</v>
          </cell>
          <cell r="F673" t="str">
            <v>Grindsted</v>
          </cell>
          <cell r="G673" t="str">
            <v>Ja</v>
          </cell>
          <cell r="H673">
            <v>326</v>
          </cell>
          <cell r="I673">
            <v>652</v>
          </cell>
          <cell r="J673">
            <v>400</v>
          </cell>
          <cell r="K673">
            <v>2151.6</v>
          </cell>
          <cell r="L673">
            <v>150</v>
          </cell>
          <cell r="M673">
            <v>2701.6</v>
          </cell>
          <cell r="N673">
            <v>2301.6</v>
          </cell>
        </row>
        <row r="674">
          <cell r="A674" t="str">
            <v>1714514</v>
          </cell>
          <cell r="B674">
            <v>17145</v>
          </cell>
          <cell r="C674" t="str">
            <v>Michael Jensen</v>
          </cell>
          <cell r="D674" t="str">
            <v>Spurvevej 132</v>
          </cell>
          <cell r="E674">
            <v>14</v>
          </cell>
          <cell r="F674" t="str">
            <v>Korskro</v>
          </cell>
          <cell r="G674" t="str">
            <v>Ja</v>
          </cell>
          <cell r="H674">
            <v>221</v>
          </cell>
          <cell r="I674">
            <v>442</v>
          </cell>
          <cell r="J674">
            <v>400</v>
          </cell>
          <cell r="K674">
            <v>1458.6</v>
          </cell>
          <cell r="L674">
            <v>150</v>
          </cell>
          <cell r="M674">
            <v>2008.6</v>
          </cell>
          <cell r="N674">
            <v>1608.6</v>
          </cell>
        </row>
        <row r="675">
          <cell r="A675" t="str">
            <v>1714515</v>
          </cell>
          <cell r="B675">
            <v>17145</v>
          </cell>
          <cell r="C675" t="str">
            <v>Michael Jensen</v>
          </cell>
          <cell r="D675" t="str">
            <v>Spurvevej 132</v>
          </cell>
          <cell r="E675">
            <v>15</v>
          </cell>
          <cell r="F675" t="str">
            <v>Vejlby</v>
          </cell>
          <cell r="G675" t="str">
            <v>Ja</v>
          </cell>
          <cell r="H675">
            <v>162</v>
          </cell>
          <cell r="I675">
            <v>324</v>
          </cell>
          <cell r="J675">
            <v>400</v>
          </cell>
          <cell r="K675">
            <v>1069.2</v>
          </cell>
          <cell r="L675">
            <v>150</v>
          </cell>
          <cell r="M675">
            <v>1619.2</v>
          </cell>
          <cell r="N675">
            <v>1219.2</v>
          </cell>
        </row>
        <row r="676">
          <cell r="A676" t="str">
            <v>1714517</v>
          </cell>
          <cell r="B676">
            <v>17145</v>
          </cell>
          <cell r="C676" t="str">
            <v>Michael Jensen</v>
          </cell>
          <cell r="D676" t="str">
            <v>Spurvevej 132</v>
          </cell>
          <cell r="E676">
            <v>17</v>
          </cell>
          <cell r="F676" t="str">
            <v>Skovby</v>
          </cell>
          <cell r="G676" t="str">
            <v>Ja</v>
          </cell>
          <cell r="H676">
            <v>207</v>
          </cell>
          <cell r="I676">
            <v>414</v>
          </cell>
          <cell r="J676">
            <v>400</v>
          </cell>
          <cell r="K676">
            <v>1366.1999999999998</v>
          </cell>
          <cell r="L676">
            <v>150</v>
          </cell>
          <cell r="M676">
            <v>1916.1999999999998</v>
          </cell>
          <cell r="N676">
            <v>1516.1999999999998</v>
          </cell>
        </row>
        <row r="677">
          <cell r="A677" t="str">
            <v>1714524</v>
          </cell>
          <cell r="B677">
            <v>17145</v>
          </cell>
          <cell r="C677" t="str">
            <v>Michael Jensen</v>
          </cell>
          <cell r="D677" t="str">
            <v>Spurvevej 132</v>
          </cell>
          <cell r="E677">
            <v>24</v>
          </cell>
          <cell r="F677" t="str">
            <v>Ellling</v>
          </cell>
          <cell r="G677" t="str">
            <v>Ja</v>
          </cell>
          <cell r="H677">
            <v>225</v>
          </cell>
          <cell r="I677">
            <v>450</v>
          </cell>
          <cell r="J677">
            <v>400</v>
          </cell>
          <cell r="K677">
            <v>1485</v>
          </cell>
          <cell r="L677">
            <v>150</v>
          </cell>
          <cell r="M677">
            <v>2035</v>
          </cell>
          <cell r="N677">
            <v>1635</v>
          </cell>
        </row>
        <row r="678">
          <cell r="A678" t="str">
            <v>1714530</v>
          </cell>
          <cell r="B678">
            <v>17145</v>
          </cell>
          <cell r="C678" t="str">
            <v>Michael Jensen</v>
          </cell>
          <cell r="D678" t="str">
            <v>Spurvevej 132</v>
          </cell>
          <cell r="E678">
            <v>30</v>
          </cell>
          <cell r="F678" t="str">
            <v>Fladbro</v>
          </cell>
          <cell r="G678" t="str">
            <v>Ja</v>
          </cell>
          <cell r="H678">
            <v>262</v>
          </cell>
          <cell r="I678">
            <v>524</v>
          </cell>
          <cell r="J678">
            <v>400</v>
          </cell>
          <cell r="K678">
            <v>1729.1999999999998</v>
          </cell>
          <cell r="L678">
            <v>150</v>
          </cell>
          <cell r="M678">
            <v>2279.2</v>
          </cell>
          <cell r="N678">
            <v>1879.1999999999998</v>
          </cell>
        </row>
        <row r="679">
          <cell r="A679" t="str">
            <v>1714533</v>
          </cell>
          <cell r="B679">
            <v>17145</v>
          </cell>
          <cell r="C679" t="str">
            <v>Michael Jensen</v>
          </cell>
          <cell r="D679" t="str">
            <v>Spurvevej 132</v>
          </cell>
          <cell r="E679">
            <v>33</v>
          </cell>
          <cell r="F679" t="str">
            <v>Slangerup</v>
          </cell>
          <cell r="G679" t="str">
            <v>Nej</v>
          </cell>
          <cell r="H679">
            <v>69</v>
          </cell>
          <cell r="I679">
            <v>138</v>
          </cell>
          <cell r="J679">
            <v>0</v>
          </cell>
          <cell r="K679">
            <v>455.4</v>
          </cell>
          <cell r="L679">
            <v>150</v>
          </cell>
          <cell r="M679">
            <v>605.4</v>
          </cell>
          <cell r="N679">
            <v>605.4</v>
          </cell>
        </row>
        <row r="680">
          <cell r="A680" t="str">
            <v>1714537</v>
          </cell>
          <cell r="B680">
            <v>17145</v>
          </cell>
          <cell r="C680" t="str">
            <v>Michael Jensen</v>
          </cell>
          <cell r="D680" t="str">
            <v>Spurvevej 132</v>
          </cell>
          <cell r="E680">
            <v>37</v>
          </cell>
          <cell r="F680" t="str">
            <v>Glumsø</v>
          </cell>
          <cell r="G680" t="str">
            <v>Nej</v>
          </cell>
          <cell r="H680">
            <v>3</v>
          </cell>
          <cell r="I680">
            <v>6</v>
          </cell>
          <cell r="J680">
            <v>0</v>
          </cell>
          <cell r="K680">
            <v>100</v>
          </cell>
          <cell r="L680">
            <v>150</v>
          </cell>
          <cell r="M680">
            <v>250</v>
          </cell>
          <cell r="N680">
            <v>250</v>
          </cell>
        </row>
        <row r="681">
          <cell r="A681" t="str">
            <v>1714544</v>
          </cell>
          <cell r="B681">
            <v>17145</v>
          </cell>
          <cell r="C681" t="str">
            <v>Michael Jensen</v>
          </cell>
          <cell r="D681" t="str">
            <v>Spurvevej 132</v>
          </cell>
          <cell r="E681">
            <v>44</v>
          </cell>
          <cell r="F681" t="str">
            <v>København</v>
          </cell>
          <cell r="G681" t="str">
            <v>Nej</v>
          </cell>
          <cell r="H681">
            <v>71</v>
          </cell>
          <cell r="I681">
            <v>142</v>
          </cell>
          <cell r="J681">
            <v>0</v>
          </cell>
          <cell r="K681">
            <v>468.59999999999997</v>
          </cell>
          <cell r="L681">
            <v>150</v>
          </cell>
          <cell r="M681">
            <v>618.5999999999999</v>
          </cell>
          <cell r="N681">
            <v>618.5999999999999</v>
          </cell>
        </row>
        <row r="682">
          <cell r="A682" t="str">
            <v>1714552</v>
          </cell>
          <cell r="B682">
            <v>17145</v>
          </cell>
          <cell r="C682" t="str">
            <v>Michael Jensen</v>
          </cell>
          <cell r="D682" t="str">
            <v>Spurvevej 132</v>
          </cell>
          <cell r="E682">
            <v>52</v>
          </cell>
          <cell r="F682" t="str">
            <v>Korsløkke</v>
          </cell>
          <cell r="G682" t="str">
            <v>Ja</v>
          </cell>
          <cell r="H682">
            <v>105</v>
          </cell>
          <cell r="I682">
            <v>210</v>
          </cell>
          <cell r="J682">
            <v>400</v>
          </cell>
          <cell r="K682">
            <v>693</v>
          </cell>
          <cell r="L682">
            <v>150</v>
          </cell>
          <cell r="M682">
            <v>1243</v>
          </cell>
          <cell r="N682">
            <v>843</v>
          </cell>
        </row>
        <row r="683">
          <cell r="A683" t="str">
            <v>1714555</v>
          </cell>
          <cell r="B683">
            <v>17145</v>
          </cell>
          <cell r="C683" t="str">
            <v>Michael Jensen</v>
          </cell>
          <cell r="D683" t="str">
            <v>Spurvevej 132</v>
          </cell>
          <cell r="E683">
            <v>55</v>
          </cell>
          <cell r="F683" t="str">
            <v>Bred</v>
          </cell>
          <cell r="G683" t="str">
            <v>Ja</v>
          </cell>
          <cell r="H683">
            <v>126</v>
          </cell>
          <cell r="I683">
            <v>252</v>
          </cell>
          <cell r="J683">
            <v>400</v>
          </cell>
          <cell r="K683">
            <v>831.5999999999999</v>
          </cell>
          <cell r="L683">
            <v>150</v>
          </cell>
          <cell r="M683">
            <v>1381.6</v>
          </cell>
          <cell r="N683">
            <v>981.5999999999999</v>
          </cell>
        </row>
        <row r="684">
          <cell r="A684" t="str">
            <v>1714556</v>
          </cell>
          <cell r="B684">
            <v>17145</v>
          </cell>
          <cell r="C684" t="str">
            <v>Michael Jensen</v>
          </cell>
          <cell r="D684" t="str">
            <v>Spurvevej 132</v>
          </cell>
          <cell r="E684">
            <v>56</v>
          </cell>
          <cell r="F684" t="str">
            <v>Fjelsted</v>
          </cell>
          <cell r="G684" t="str">
            <v>Ja</v>
          </cell>
          <cell r="H684">
            <v>133</v>
          </cell>
          <cell r="I684">
            <v>266</v>
          </cell>
          <cell r="J684">
            <v>400</v>
          </cell>
          <cell r="K684">
            <v>877.8</v>
          </cell>
          <cell r="L684">
            <v>150</v>
          </cell>
          <cell r="M684">
            <v>1427.8</v>
          </cell>
          <cell r="N684">
            <v>1027.8</v>
          </cell>
        </row>
        <row r="685">
          <cell r="A685" t="str">
            <v>1714557</v>
          </cell>
          <cell r="B685">
            <v>17145</v>
          </cell>
          <cell r="C685" t="str">
            <v>Michael Jensen</v>
          </cell>
          <cell r="D685" t="str">
            <v>Spurvevej 132</v>
          </cell>
          <cell r="E685">
            <v>57</v>
          </cell>
          <cell r="F685" t="str">
            <v>Munkebo</v>
          </cell>
          <cell r="G685" t="str">
            <v>Ja</v>
          </cell>
          <cell r="H685">
            <v>110</v>
          </cell>
          <cell r="I685">
            <v>220</v>
          </cell>
          <cell r="J685">
            <v>400</v>
          </cell>
          <cell r="K685">
            <v>726</v>
          </cell>
          <cell r="L685">
            <v>150</v>
          </cell>
          <cell r="M685">
            <v>1276</v>
          </cell>
          <cell r="N685">
            <v>876</v>
          </cell>
        </row>
        <row r="686">
          <cell r="A686" t="str">
            <v>1714569</v>
          </cell>
          <cell r="B686">
            <v>17145</v>
          </cell>
          <cell r="C686" t="str">
            <v>Michael Jensen</v>
          </cell>
          <cell r="D686" t="str">
            <v>Spurvevej 132</v>
          </cell>
          <cell r="E686">
            <v>69</v>
          </cell>
          <cell r="F686" t="str">
            <v>Brovst</v>
          </cell>
          <cell r="G686" t="str">
            <v>Ja</v>
          </cell>
          <cell r="H686">
            <v>393</v>
          </cell>
          <cell r="I686">
            <v>786</v>
          </cell>
          <cell r="J686">
            <v>400</v>
          </cell>
          <cell r="K686">
            <v>2593.7999999999997</v>
          </cell>
          <cell r="L686">
            <v>150</v>
          </cell>
          <cell r="M686">
            <v>3143.7999999999997</v>
          </cell>
          <cell r="N686">
            <v>2743.7999999999997</v>
          </cell>
        </row>
        <row r="687">
          <cell r="A687" t="str">
            <v>1714574</v>
          </cell>
          <cell r="B687">
            <v>17145</v>
          </cell>
          <cell r="C687" t="str">
            <v>Michael Jensen</v>
          </cell>
          <cell r="D687" t="str">
            <v>Spurvevej 132</v>
          </cell>
          <cell r="E687">
            <v>74</v>
          </cell>
          <cell r="F687" t="str">
            <v>Holstebro</v>
          </cell>
          <cell r="G687" t="str">
            <v>Ja</v>
          </cell>
          <cell r="H687">
            <v>273</v>
          </cell>
          <cell r="I687">
            <v>546</v>
          </cell>
          <cell r="J687">
            <v>400</v>
          </cell>
          <cell r="K687">
            <v>1801.8</v>
          </cell>
          <cell r="L687">
            <v>150</v>
          </cell>
          <cell r="M687">
            <v>2351.8</v>
          </cell>
          <cell r="N687">
            <v>1951.8</v>
          </cell>
        </row>
        <row r="688">
          <cell r="A688" t="str">
            <v>1714581</v>
          </cell>
          <cell r="B688">
            <v>17145</v>
          </cell>
          <cell r="C688" t="str">
            <v>Michael Jensen</v>
          </cell>
          <cell r="D688" t="str">
            <v>Spurvevej 132</v>
          </cell>
          <cell r="E688">
            <v>81</v>
          </cell>
          <cell r="F688" t="str">
            <v>Uhre</v>
          </cell>
          <cell r="G688" t="str">
            <v>Ja</v>
          </cell>
          <cell r="H688">
            <v>260</v>
          </cell>
          <cell r="I688">
            <v>520</v>
          </cell>
          <cell r="J688">
            <v>400</v>
          </cell>
          <cell r="K688">
            <v>1716</v>
          </cell>
          <cell r="L688">
            <v>150</v>
          </cell>
          <cell r="M688">
            <v>2266</v>
          </cell>
          <cell r="N688">
            <v>1866</v>
          </cell>
        </row>
        <row r="689">
          <cell r="A689" t="str">
            <v>1714582</v>
          </cell>
          <cell r="B689">
            <v>17145</v>
          </cell>
          <cell r="C689" t="str">
            <v>Michael Jensen</v>
          </cell>
          <cell r="D689" t="str">
            <v>Spurvevej 132</v>
          </cell>
          <cell r="E689">
            <v>82</v>
          </cell>
          <cell r="F689" t="str">
            <v>Skærbæk</v>
          </cell>
          <cell r="G689" t="str">
            <v>Ja</v>
          </cell>
          <cell r="H689">
            <v>243</v>
          </cell>
          <cell r="I689">
            <v>486</v>
          </cell>
          <cell r="J689">
            <v>400</v>
          </cell>
          <cell r="K689">
            <v>1603.8</v>
          </cell>
          <cell r="L689">
            <v>150</v>
          </cell>
          <cell r="M689">
            <v>2153.8</v>
          </cell>
          <cell r="N689">
            <v>1753.8</v>
          </cell>
        </row>
        <row r="690">
          <cell r="A690" t="str">
            <v>1714583</v>
          </cell>
          <cell r="B690">
            <v>17145</v>
          </cell>
          <cell r="C690" t="str">
            <v>Michael Jensen</v>
          </cell>
          <cell r="D690" t="str">
            <v>Spurvevej 132</v>
          </cell>
          <cell r="E690">
            <v>83</v>
          </cell>
          <cell r="F690" t="str">
            <v>Holsted</v>
          </cell>
          <cell r="G690" t="str">
            <v>Ja</v>
          </cell>
          <cell r="H690">
            <v>210</v>
          </cell>
          <cell r="I690">
            <v>420</v>
          </cell>
          <cell r="J690">
            <v>400</v>
          </cell>
          <cell r="K690">
            <v>1386</v>
          </cell>
          <cell r="L690">
            <v>150</v>
          </cell>
          <cell r="M690">
            <v>1936</v>
          </cell>
          <cell r="N690">
            <v>1536</v>
          </cell>
        </row>
        <row r="691">
          <cell r="A691" t="str">
            <v>1714587</v>
          </cell>
          <cell r="B691">
            <v>17145</v>
          </cell>
          <cell r="C691" t="str">
            <v>Michael Jensen</v>
          </cell>
          <cell r="D691" t="str">
            <v>Spurvevej 132</v>
          </cell>
          <cell r="E691">
            <v>87</v>
          </cell>
          <cell r="F691" t="str">
            <v>Vojens</v>
          </cell>
          <cell r="G691" t="str">
            <v>Ja</v>
          </cell>
          <cell r="H691">
            <v>215</v>
          </cell>
          <cell r="I691">
            <v>430</v>
          </cell>
          <cell r="J691">
            <v>400</v>
          </cell>
          <cell r="K691">
            <v>1419</v>
          </cell>
          <cell r="L691">
            <v>150</v>
          </cell>
          <cell r="M691">
            <v>1969</v>
          </cell>
          <cell r="N691">
            <v>1569</v>
          </cell>
        </row>
        <row r="692">
          <cell r="A692" t="str">
            <v>1714591</v>
          </cell>
          <cell r="B692">
            <v>17145</v>
          </cell>
          <cell r="C692" t="str">
            <v>Michael Jensen</v>
          </cell>
          <cell r="D692" t="str">
            <v>Spurvevej 132</v>
          </cell>
          <cell r="E692">
            <v>91</v>
          </cell>
          <cell r="F692" t="str">
            <v>Outrup</v>
          </cell>
          <cell r="G692" t="str">
            <v>Ja</v>
          </cell>
          <cell r="H692">
            <v>257</v>
          </cell>
          <cell r="I692">
            <v>514</v>
          </cell>
          <cell r="J692">
            <v>400</v>
          </cell>
          <cell r="K692">
            <v>1696.1999999999998</v>
          </cell>
          <cell r="L692">
            <v>150</v>
          </cell>
          <cell r="M692">
            <v>2246.2</v>
          </cell>
          <cell r="N692">
            <v>1846.1999999999998</v>
          </cell>
        </row>
        <row r="693">
          <cell r="A693" t="str">
            <v>1714593</v>
          </cell>
          <cell r="B693">
            <v>17145</v>
          </cell>
          <cell r="C693" t="str">
            <v>Michael Jensen</v>
          </cell>
          <cell r="D693" t="str">
            <v>Spurvevej 132</v>
          </cell>
          <cell r="E693">
            <v>93</v>
          </cell>
          <cell r="F693" t="str">
            <v>Grindsted</v>
          </cell>
          <cell r="G693" t="str">
            <v>Ja</v>
          </cell>
          <cell r="H693">
            <v>219</v>
          </cell>
          <cell r="I693">
            <v>438</v>
          </cell>
          <cell r="J693">
            <v>400</v>
          </cell>
          <cell r="K693">
            <v>1445.3999999999999</v>
          </cell>
          <cell r="L693">
            <v>150</v>
          </cell>
          <cell r="M693">
            <v>1995.3999999999999</v>
          </cell>
          <cell r="N693">
            <v>1595.3999999999999</v>
          </cell>
        </row>
        <row r="694">
          <cell r="A694" t="str">
            <v>1867614</v>
          </cell>
          <cell r="B694">
            <v>18676</v>
          </cell>
          <cell r="C694" t="str">
            <v>Niels Christensen</v>
          </cell>
          <cell r="D694" t="str">
            <v>Snebærvænget 1</v>
          </cell>
          <cell r="E694">
            <v>14</v>
          </cell>
          <cell r="F694" t="str">
            <v>Korskro</v>
          </cell>
          <cell r="G694" t="str">
            <v>Nej</v>
          </cell>
          <cell r="H694">
            <v>89</v>
          </cell>
          <cell r="I694">
            <v>178</v>
          </cell>
          <cell r="J694">
            <v>0</v>
          </cell>
          <cell r="K694">
            <v>587.4</v>
          </cell>
          <cell r="L694">
            <v>150</v>
          </cell>
          <cell r="M694">
            <v>737.4</v>
          </cell>
          <cell r="N694">
            <v>737.4</v>
          </cell>
        </row>
        <row r="695">
          <cell r="A695" t="str">
            <v>1867615</v>
          </cell>
          <cell r="B695">
            <v>18676</v>
          </cell>
          <cell r="C695" t="str">
            <v>Niels Christensen</v>
          </cell>
          <cell r="D695" t="str">
            <v>Snebærvænget 1</v>
          </cell>
          <cell r="E695">
            <v>15</v>
          </cell>
          <cell r="F695" t="str">
            <v>Vejlby</v>
          </cell>
          <cell r="G695" t="str">
            <v>Nej</v>
          </cell>
          <cell r="H695">
            <v>23</v>
          </cell>
          <cell r="I695">
            <v>46</v>
          </cell>
          <cell r="J695">
            <v>0</v>
          </cell>
          <cell r="K695">
            <v>151.79999999999998</v>
          </cell>
          <cell r="L695">
            <v>150</v>
          </cell>
          <cell r="M695">
            <v>301.79999999999995</v>
          </cell>
          <cell r="N695">
            <v>301.79999999999995</v>
          </cell>
        </row>
        <row r="696">
          <cell r="A696" t="str">
            <v>1867617</v>
          </cell>
          <cell r="B696">
            <v>18676</v>
          </cell>
          <cell r="C696" t="str">
            <v>Niels Christensen</v>
          </cell>
          <cell r="D696" t="str">
            <v>Snebærvænget 1</v>
          </cell>
          <cell r="E696">
            <v>17</v>
          </cell>
          <cell r="F696" t="str">
            <v>Skovby</v>
          </cell>
          <cell r="G696" t="str">
            <v>Nej</v>
          </cell>
          <cell r="H696">
            <v>74</v>
          </cell>
          <cell r="I696">
            <v>148</v>
          </cell>
          <cell r="J696">
            <v>0</v>
          </cell>
          <cell r="K696">
            <v>488.4</v>
          </cell>
          <cell r="L696">
            <v>150</v>
          </cell>
          <cell r="M696">
            <v>638.4</v>
          </cell>
          <cell r="N696">
            <v>638.4</v>
          </cell>
        </row>
        <row r="697">
          <cell r="A697" t="str">
            <v>1867624</v>
          </cell>
          <cell r="B697">
            <v>18676</v>
          </cell>
          <cell r="C697" t="str">
            <v>Niels Christensen</v>
          </cell>
          <cell r="D697" t="str">
            <v>Snebærvænget 1</v>
          </cell>
          <cell r="E697">
            <v>24</v>
          </cell>
          <cell r="F697" t="str">
            <v>Ellling</v>
          </cell>
          <cell r="G697" t="str">
            <v>Nej</v>
          </cell>
          <cell r="H697">
            <v>76</v>
          </cell>
          <cell r="I697">
            <v>152</v>
          </cell>
          <cell r="J697">
            <v>0</v>
          </cell>
          <cell r="K697">
            <v>501.59999999999997</v>
          </cell>
          <cell r="L697">
            <v>150</v>
          </cell>
          <cell r="M697">
            <v>651.5999999999999</v>
          </cell>
          <cell r="N697">
            <v>651.5999999999999</v>
          </cell>
        </row>
        <row r="698">
          <cell r="A698" t="str">
            <v>1867630</v>
          </cell>
          <cell r="B698">
            <v>18676</v>
          </cell>
          <cell r="C698" t="str">
            <v>Niels Christensen</v>
          </cell>
          <cell r="D698" t="str">
            <v>Snebærvænget 1</v>
          </cell>
          <cell r="E698">
            <v>30</v>
          </cell>
          <cell r="F698" t="str">
            <v>Fladbro</v>
          </cell>
          <cell r="G698" t="str">
            <v>Nej</v>
          </cell>
          <cell r="H698">
            <v>107</v>
          </cell>
          <cell r="I698">
            <v>214</v>
          </cell>
          <cell r="J698">
            <v>0</v>
          </cell>
          <cell r="K698">
            <v>706.1999999999999</v>
          </cell>
          <cell r="L698">
            <v>150</v>
          </cell>
          <cell r="M698">
            <v>856.1999999999999</v>
          </cell>
          <cell r="N698">
            <v>856.1999999999999</v>
          </cell>
        </row>
        <row r="699">
          <cell r="A699" t="str">
            <v>1867633</v>
          </cell>
          <cell r="B699">
            <v>18676</v>
          </cell>
          <cell r="C699" t="str">
            <v>Niels Christensen</v>
          </cell>
          <cell r="D699" t="str">
            <v>Snebærvænget 1</v>
          </cell>
          <cell r="E699">
            <v>33</v>
          </cell>
          <cell r="F699" t="str">
            <v>Slangerup</v>
          </cell>
          <cell r="G699" t="str">
            <v>Ja</v>
          </cell>
          <cell r="H699">
            <v>217</v>
          </cell>
          <cell r="I699">
            <v>434</v>
          </cell>
          <cell r="J699">
            <v>400</v>
          </cell>
          <cell r="K699">
            <v>1432.1999999999998</v>
          </cell>
          <cell r="L699">
            <v>150</v>
          </cell>
          <cell r="M699">
            <v>1982.1999999999998</v>
          </cell>
          <cell r="N699">
            <v>1582.1999999999998</v>
          </cell>
        </row>
        <row r="700">
          <cell r="A700" t="str">
            <v>1867637</v>
          </cell>
          <cell r="B700">
            <v>18676</v>
          </cell>
          <cell r="C700" t="str">
            <v>Niels Christensen</v>
          </cell>
          <cell r="D700" t="str">
            <v>Snebærvænget 1</v>
          </cell>
          <cell r="E700">
            <v>37</v>
          </cell>
          <cell r="F700" t="str">
            <v>Glumsø</v>
          </cell>
          <cell r="G700" t="str">
            <v>Ja</v>
          </cell>
          <cell r="H700">
            <v>159</v>
          </cell>
          <cell r="I700">
            <v>318</v>
          </cell>
          <cell r="J700">
            <v>400</v>
          </cell>
          <cell r="K700">
            <v>1049.3999999999999</v>
          </cell>
          <cell r="L700">
            <v>150</v>
          </cell>
          <cell r="M700">
            <v>1599.3999999999999</v>
          </cell>
          <cell r="N700">
            <v>1199.3999999999999</v>
          </cell>
        </row>
        <row r="701">
          <cell r="A701" t="str">
            <v>1867644</v>
          </cell>
          <cell r="B701">
            <v>18676</v>
          </cell>
          <cell r="C701" t="str">
            <v>Niels Christensen</v>
          </cell>
          <cell r="D701" t="str">
            <v>Snebærvænget 1</v>
          </cell>
          <cell r="E701">
            <v>44</v>
          </cell>
          <cell r="F701" t="str">
            <v>København</v>
          </cell>
          <cell r="G701" t="str">
            <v>Ja</v>
          </cell>
          <cell r="H701">
            <v>220</v>
          </cell>
          <cell r="I701">
            <v>440</v>
          </cell>
          <cell r="J701">
            <v>400</v>
          </cell>
          <cell r="K701">
            <v>1452</v>
          </cell>
          <cell r="L701">
            <v>150</v>
          </cell>
          <cell r="M701">
            <v>2002</v>
          </cell>
          <cell r="N701">
            <v>1602</v>
          </cell>
        </row>
        <row r="702">
          <cell r="A702" t="str">
            <v>1867652</v>
          </cell>
          <cell r="B702">
            <v>18676</v>
          </cell>
          <cell r="C702" t="str">
            <v>Niels Christensen</v>
          </cell>
          <cell r="D702" t="str">
            <v>Snebærvænget 1</v>
          </cell>
          <cell r="E702">
            <v>52</v>
          </cell>
          <cell r="F702" t="str">
            <v>Korsløkke</v>
          </cell>
          <cell r="G702" t="str">
            <v>Nej</v>
          </cell>
          <cell r="H702">
            <v>67</v>
          </cell>
          <cell r="I702">
            <v>134</v>
          </cell>
          <cell r="J702">
            <v>0</v>
          </cell>
          <cell r="K702">
            <v>442.2</v>
          </cell>
          <cell r="L702">
            <v>150</v>
          </cell>
          <cell r="M702">
            <v>592.2</v>
          </cell>
          <cell r="N702">
            <v>592.2</v>
          </cell>
        </row>
        <row r="703">
          <cell r="A703" t="str">
            <v>1867655</v>
          </cell>
          <cell r="B703">
            <v>18676</v>
          </cell>
          <cell r="C703" t="str">
            <v>Niels Christensen</v>
          </cell>
          <cell r="D703" t="str">
            <v>Snebærvænget 1</v>
          </cell>
          <cell r="E703">
            <v>55</v>
          </cell>
          <cell r="F703" t="str">
            <v>Bred</v>
          </cell>
          <cell r="G703" t="str">
            <v>Nej</v>
          </cell>
          <cell r="H703">
            <v>46</v>
          </cell>
          <cell r="I703">
            <v>92</v>
          </cell>
          <cell r="J703">
            <v>0</v>
          </cell>
          <cell r="K703">
            <v>303.59999999999997</v>
          </cell>
          <cell r="L703">
            <v>150</v>
          </cell>
          <cell r="M703">
            <v>453.59999999999997</v>
          </cell>
          <cell r="N703">
            <v>453.59999999999997</v>
          </cell>
        </row>
        <row r="704">
          <cell r="A704" t="str">
            <v>1867656</v>
          </cell>
          <cell r="B704">
            <v>18676</v>
          </cell>
          <cell r="C704" t="str">
            <v>Niels Christensen</v>
          </cell>
          <cell r="D704" t="str">
            <v>Snebærvænget 1</v>
          </cell>
          <cell r="E704">
            <v>56</v>
          </cell>
          <cell r="F704" t="str">
            <v>Fjelsted</v>
          </cell>
          <cell r="G704" t="str">
            <v>Nej</v>
          </cell>
          <cell r="H704">
            <v>36</v>
          </cell>
          <cell r="I704">
            <v>72</v>
          </cell>
          <cell r="J704">
            <v>0</v>
          </cell>
          <cell r="K704">
            <v>237.6</v>
          </cell>
          <cell r="L704">
            <v>150</v>
          </cell>
          <cell r="M704">
            <v>387.6</v>
          </cell>
          <cell r="N704">
            <v>387.6</v>
          </cell>
        </row>
        <row r="705">
          <cell r="A705" t="str">
            <v>1867657</v>
          </cell>
          <cell r="B705">
            <v>18676</v>
          </cell>
          <cell r="C705" t="str">
            <v>Niels Christensen</v>
          </cell>
          <cell r="D705" t="str">
            <v>Snebærvænget 1</v>
          </cell>
          <cell r="E705">
            <v>57</v>
          </cell>
          <cell r="F705" t="str">
            <v>Munkebo</v>
          </cell>
          <cell r="G705" t="str">
            <v>Nej</v>
          </cell>
          <cell r="H705">
            <v>73</v>
          </cell>
          <cell r="I705">
            <v>146</v>
          </cell>
          <cell r="J705">
            <v>0</v>
          </cell>
          <cell r="K705">
            <v>481.79999999999995</v>
          </cell>
          <cell r="L705">
            <v>150</v>
          </cell>
          <cell r="M705">
            <v>631.8</v>
          </cell>
          <cell r="N705">
            <v>631.8</v>
          </cell>
        </row>
        <row r="706">
          <cell r="A706" t="str">
            <v>1867669</v>
          </cell>
          <cell r="B706">
            <v>18676</v>
          </cell>
          <cell r="C706" t="str">
            <v>Niels Christensen</v>
          </cell>
          <cell r="D706" t="str">
            <v>Snebærvænget 1</v>
          </cell>
          <cell r="E706">
            <v>69</v>
          </cell>
          <cell r="F706" t="str">
            <v>Brovst</v>
          </cell>
          <cell r="G706" t="str">
            <v>Nej</v>
          </cell>
          <cell r="H706">
            <v>244</v>
          </cell>
          <cell r="I706">
            <v>488</v>
          </cell>
          <cell r="J706">
            <v>0</v>
          </cell>
          <cell r="K706">
            <v>1610.3999999999999</v>
          </cell>
          <cell r="L706">
            <v>150</v>
          </cell>
          <cell r="M706">
            <v>1760.3999999999999</v>
          </cell>
          <cell r="N706">
            <v>1760.3999999999999</v>
          </cell>
        </row>
        <row r="707">
          <cell r="A707" t="str">
            <v>1867674</v>
          </cell>
          <cell r="B707">
            <v>18676</v>
          </cell>
          <cell r="C707" t="str">
            <v>Niels Christensen</v>
          </cell>
          <cell r="D707" t="str">
            <v>Snebærvænget 1</v>
          </cell>
          <cell r="E707">
            <v>74</v>
          </cell>
          <cell r="F707" t="str">
            <v>Holstebro</v>
          </cell>
          <cell r="G707" t="str">
            <v>Nej</v>
          </cell>
          <cell r="H707">
            <v>140</v>
          </cell>
          <cell r="I707">
            <v>280</v>
          </cell>
          <cell r="J707">
            <v>0</v>
          </cell>
          <cell r="K707">
            <v>924</v>
          </cell>
          <cell r="L707">
            <v>150</v>
          </cell>
          <cell r="M707">
            <v>1074</v>
          </cell>
          <cell r="N707">
            <v>1074</v>
          </cell>
        </row>
        <row r="708">
          <cell r="A708" t="str">
            <v>1867681</v>
          </cell>
          <cell r="B708">
            <v>18676</v>
          </cell>
          <cell r="C708" t="str">
            <v>Niels Christensen</v>
          </cell>
          <cell r="D708" t="str">
            <v>Snebærvænget 1</v>
          </cell>
          <cell r="E708">
            <v>81</v>
          </cell>
          <cell r="F708" t="str">
            <v>Uhre</v>
          </cell>
          <cell r="G708" t="str">
            <v>Nej</v>
          </cell>
          <cell r="H708">
            <v>120</v>
          </cell>
          <cell r="I708">
            <v>240</v>
          </cell>
          <cell r="J708">
            <v>0</v>
          </cell>
          <cell r="K708">
            <v>792</v>
          </cell>
          <cell r="L708">
            <v>150</v>
          </cell>
          <cell r="M708">
            <v>942</v>
          </cell>
          <cell r="N708">
            <v>942</v>
          </cell>
        </row>
        <row r="709">
          <cell r="A709" t="str">
            <v>1867682</v>
          </cell>
          <cell r="B709">
            <v>18676</v>
          </cell>
          <cell r="C709" t="str">
            <v>Niels Christensen</v>
          </cell>
          <cell r="D709" t="str">
            <v>Snebærvænget 1</v>
          </cell>
          <cell r="E709">
            <v>82</v>
          </cell>
          <cell r="F709" t="str">
            <v>Skærbæk</v>
          </cell>
          <cell r="G709" t="str">
            <v>Nej</v>
          </cell>
          <cell r="H709">
            <v>103</v>
          </cell>
          <cell r="I709">
            <v>206</v>
          </cell>
          <cell r="J709">
            <v>0</v>
          </cell>
          <cell r="K709">
            <v>679.8</v>
          </cell>
          <cell r="L709">
            <v>150</v>
          </cell>
          <cell r="M709">
            <v>829.8</v>
          </cell>
          <cell r="N709">
            <v>829.8</v>
          </cell>
        </row>
        <row r="710">
          <cell r="A710" t="str">
            <v>1867683</v>
          </cell>
          <cell r="B710">
            <v>18676</v>
          </cell>
          <cell r="C710" t="str">
            <v>Niels Christensen</v>
          </cell>
          <cell r="D710" t="str">
            <v>Snebærvænget 1</v>
          </cell>
          <cell r="E710">
            <v>83</v>
          </cell>
          <cell r="F710" t="str">
            <v>Holsted</v>
          </cell>
          <cell r="G710" t="str">
            <v>Nej</v>
          </cell>
          <cell r="H710">
            <v>71</v>
          </cell>
          <cell r="I710">
            <v>142</v>
          </cell>
          <cell r="J710">
            <v>0</v>
          </cell>
          <cell r="K710">
            <v>468.59999999999997</v>
          </cell>
          <cell r="L710">
            <v>150</v>
          </cell>
          <cell r="M710">
            <v>618.5999999999999</v>
          </cell>
          <cell r="N710">
            <v>618.5999999999999</v>
          </cell>
        </row>
        <row r="711">
          <cell r="A711" t="str">
            <v>1867687</v>
          </cell>
          <cell r="B711">
            <v>18676</v>
          </cell>
          <cell r="C711" t="str">
            <v>Niels Christensen</v>
          </cell>
          <cell r="D711" t="str">
            <v>Snebærvænget 1</v>
          </cell>
          <cell r="E711">
            <v>87</v>
          </cell>
          <cell r="F711" t="str">
            <v>Vojens</v>
          </cell>
          <cell r="G711" t="str">
            <v>Nej</v>
          </cell>
          <cell r="H711">
            <v>73</v>
          </cell>
          <cell r="I711">
            <v>146</v>
          </cell>
          <cell r="J711">
            <v>0</v>
          </cell>
          <cell r="K711">
            <v>481.79999999999995</v>
          </cell>
          <cell r="L711">
            <v>150</v>
          </cell>
          <cell r="M711">
            <v>631.8</v>
          </cell>
          <cell r="N711">
            <v>631.8</v>
          </cell>
        </row>
        <row r="712">
          <cell r="A712" t="str">
            <v>1867691</v>
          </cell>
          <cell r="B712">
            <v>18676</v>
          </cell>
          <cell r="C712" t="str">
            <v>Niels Christensen</v>
          </cell>
          <cell r="D712" t="str">
            <v>Snebærvænget 1</v>
          </cell>
          <cell r="E712">
            <v>91</v>
          </cell>
          <cell r="F712" t="str">
            <v>Outrup</v>
          </cell>
          <cell r="G712" t="str">
            <v>Nej</v>
          </cell>
          <cell r="H712">
            <v>117</v>
          </cell>
          <cell r="I712">
            <v>234</v>
          </cell>
          <cell r="J712">
            <v>0</v>
          </cell>
          <cell r="K712">
            <v>772.1999999999999</v>
          </cell>
          <cell r="L712">
            <v>150</v>
          </cell>
          <cell r="M712">
            <v>922.1999999999999</v>
          </cell>
          <cell r="N712">
            <v>922.1999999999999</v>
          </cell>
        </row>
        <row r="713">
          <cell r="A713" t="str">
            <v>1867693</v>
          </cell>
          <cell r="B713">
            <v>18676</v>
          </cell>
          <cell r="C713" t="str">
            <v>Niels Christensen</v>
          </cell>
          <cell r="D713" t="str">
            <v>Snebærvænget 1</v>
          </cell>
          <cell r="E713">
            <v>93</v>
          </cell>
          <cell r="F713" t="str">
            <v>Grindsted</v>
          </cell>
          <cell r="G713" t="str">
            <v>Nej</v>
          </cell>
          <cell r="H713">
            <v>81</v>
          </cell>
          <cell r="I713">
            <v>162</v>
          </cell>
          <cell r="J713">
            <v>0</v>
          </cell>
          <cell r="K713">
            <v>534.6</v>
          </cell>
          <cell r="L713">
            <v>150</v>
          </cell>
          <cell r="M713">
            <v>684.6</v>
          </cell>
          <cell r="N713">
            <v>684.6</v>
          </cell>
        </row>
        <row r="714">
          <cell r="A714" t="str">
            <v>618214</v>
          </cell>
          <cell r="B714">
            <v>6182</v>
          </cell>
          <cell r="C714" t="str">
            <v>Ole Hansen</v>
          </cell>
          <cell r="D714" t="str">
            <v>Kløvbakken 91</v>
          </cell>
          <cell r="E714">
            <v>14</v>
          </cell>
          <cell r="F714" t="str">
            <v>Korskro</v>
          </cell>
          <cell r="G714" t="str">
            <v>Nej</v>
          </cell>
          <cell r="H714">
            <v>29</v>
          </cell>
          <cell r="I714">
            <v>58</v>
          </cell>
          <cell r="J714">
            <v>0</v>
          </cell>
          <cell r="K714">
            <v>191.39999999999998</v>
          </cell>
          <cell r="L714">
            <v>150</v>
          </cell>
          <cell r="M714">
            <v>341.4</v>
          </cell>
          <cell r="N714">
            <v>341.4</v>
          </cell>
        </row>
        <row r="715">
          <cell r="A715" t="str">
            <v>618215</v>
          </cell>
          <cell r="B715">
            <v>6182</v>
          </cell>
          <cell r="C715" t="str">
            <v>Ole Hansen</v>
          </cell>
          <cell r="D715" t="str">
            <v>Kløvbakken 91</v>
          </cell>
          <cell r="E715">
            <v>15</v>
          </cell>
          <cell r="F715" t="str">
            <v>Vejlby</v>
          </cell>
          <cell r="G715" t="str">
            <v>Nej</v>
          </cell>
          <cell r="H715">
            <v>110</v>
          </cell>
          <cell r="I715">
            <v>220</v>
          </cell>
          <cell r="J715">
            <v>0</v>
          </cell>
          <cell r="K715">
            <v>726</v>
          </cell>
          <cell r="L715">
            <v>150</v>
          </cell>
          <cell r="M715">
            <v>876</v>
          </cell>
          <cell r="N715">
            <v>876</v>
          </cell>
        </row>
        <row r="716">
          <cell r="A716" t="str">
            <v>618217</v>
          </cell>
          <cell r="B716">
            <v>6182</v>
          </cell>
          <cell r="C716" t="str">
            <v>Ole Hansen</v>
          </cell>
          <cell r="D716" t="str">
            <v>Kløvbakken 91</v>
          </cell>
          <cell r="E716">
            <v>17</v>
          </cell>
          <cell r="F716" t="str">
            <v>Skovby</v>
          </cell>
          <cell r="G716" t="str">
            <v>Nej</v>
          </cell>
          <cell r="H716">
            <v>125</v>
          </cell>
          <cell r="I716">
            <v>250</v>
          </cell>
          <cell r="J716">
            <v>0</v>
          </cell>
          <cell r="K716">
            <v>825</v>
          </cell>
          <cell r="L716">
            <v>150</v>
          </cell>
          <cell r="M716">
            <v>975</v>
          </cell>
          <cell r="N716">
            <v>975</v>
          </cell>
        </row>
        <row r="717">
          <cell r="A717" t="str">
            <v>618224</v>
          </cell>
          <cell r="B717">
            <v>6182</v>
          </cell>
          <cell r="C717" t="str">
            <v>Ole Hansen</v>
          </cell>
          <cell r="D717" t="str">
            <v>Kløvbakken 91</v>
          </cell>
          <cell r="E717">
            <v>24</v>
          </cell>
          <cell r="F717" t="str">
            <v>Ellling</v>
          </cell>
          <cell r="G717" t="str">
            <v>Nej</v>
          </cell>
          <cell r="H717">
            <v>104</v>
          </cell>
          <cell r="I717">
            <v>208</v>
          </cell>
          <cell r="J717">
            <v>0</v>
          </cell>
          <cell r="K717">
            <v>686.4</v>
          </cell>
          <cell r="L717">
            <v>150</v>
          </cell>
          <cell r="M717">
            <v>836.4</v>
          </cell>
          <cell r="N717">
            <v>836.4</v>
          </cell>
        </row>
        <row r="718">
          <cell r="A718" t="str">
            <v>618230</v>
          </cell>
          <cell r="B718">
            <v>6182</v>
          </cell>
          <cell r="C718" t="str">
            <v>Ole Hansen</v>
          </cell>
          <cell r="D718" t="str">
            <v>Kløvbakken 91</v>
          </cell>
          <cell r="E718">
            <v>30</v>
          </cell>
          <cell r="F718" t="str">
            <v>Fladbro</v>
          </cell>
          <cell r="G718" t="str">
            <v>Nej</v>
          </cell>
          <cell r="H718">
            <v>153</v>
          </cell>
          <cell r="I718">
            <v>306</v>
          </cell>
          <cell r="J718">
            <v>0</v>
          </cell>
          <cell r="K718">
            <v>1009.8</v>
          </cell>
          <cell r="L718">
            <v>150</v>
          </cell>
          <cell r="M718">
            <v>1159.8</v>
          </cell>
          <cell r="N718">
            <v>1159.8</v>
          </cell>
        </row>
        <row r="719">
          <cell r="A719" t="str">
            <v>618233</v>
          </cell>
          <cell r="B719">
            <v>6182</v>
          </cell>
          <cell r="C719" t="str">
            <v>Ole Hansen</v>
          </cell>
          <cell r="D719" t="str">
            <v>Kløvbakken 91</v>
          </cell>
          <cell r="E719">
            <v>33</v>
          </cell>
          <cell r="F719" t="str">
            <v>Slangerup</v>
          </cell>
          <cell r="G719" t="str">
            <v>Ja</v>
          </cell>
          <cell r="H719">
            <v>308</v>
          </cell>
          <cell r="I719">
            <v>616</v>
          </cell>
          <cell r="J719">
            <v>400</v>
          </cell>
          <cell r="K719">
            <v>2032.8</v>
          </cell>
          <cell r="L719">
            <v>150</v>
          </cell>
          <cell r="M719">
            <v>2582.8</v>
          </cell>
          <cell r="N719">
            <v>2182.8</v>
          </cell>
        </row>
        <row r="720">
          <cell r="A720" t="str">
            <v>618237</v>
          </cell>
          <cell r="B720">
            <v>6182</v>
          </cell>
          <cell r="C720" t="str">
            <v>Ole Hansen</v>
          </cell>
          <cell r="D720" t="str">
            <v>Kløvbakken 91</v>
          </cell>
          <cell r="E720">
            <v>37</v>
          </cell>
          <cell r="F720" t="str">
            <v>Glumsø</v>
          </cell>
          <cell r="G720" t="str">
            <v>Ja</v>
          </cell>
          <cell r="H720">
            <v>250</v>
          </cell>
          <cell r="I720">
            <v>500</v>
          </cell>
          <cell r="J720">
            <v>400</v>
          </cell>
          <cell r="K720">
            <v>1650</v>
          </cell>
          <cell r="L720">
            <v>150</v>
          </cell>
          <cell r="M720">
            <v>2200</v>
          </cell>
          <cell r="N720">
            <v>1800</v>
          </cell>
        </row>
        <row r="721">
          <cell r="A721" t="str">
            <v>618244</v>
          </cell>
          <cell r="B721">
            <v>6182</v>
          </cell>
          <cell r="C721" t="str">
            <v>Ole Hansen</v>
          </cell>
          <cell r="D721" t="str">
            <v>Kløvbakken 91</v>
          </cell>
          <cell r="E721">
            <v>44</v>
          </cell>
          <cell r="F721" t="str">
            <v>København</v>
          </cell>
          <cell r="G721" t="str">
            <v>Ja</v>
          </cell>
          <cell r="H721">
            <v>311</v>
          </cell>
          <cell r="I721">
            <v>622</v>
          </cell>
          <cell r="J721">
            <v>400</v>
          </cell>
          <cell r="K721">
            <v>2052.6</v>
          </cell>
          <cell r="L721">
            <v>150</v>
          </cell>
          <cell r="M721">
            <v>2602.6</v>
          </cell>
          <cell r="N721">
            <v>2202.6</v>
          </cell>
        </row>
        <row r="722">
          <cell r="A722" t="str">
            <v>618252</v>
          </cell>
          <cell r="B722">
            <v>6182</v>
          </cell>
          <cell r="C722" t="str">
            <v>Ole Hansen</v>
          </cell>
          <cell r="D722" t="str">
            <v>Kløvbakken 91</v>
          </cell>
          <cell r="E722">
            <v>52</v>
          </cell>
          <cell r="F722" t="str">
            <v>Korsløkke</v>
          </cell>
          <cell r="G722" t="str">
            <v>Nej</v>
          </cell>
          <cell r="H722">
            <v>158</v>
          </cell>
          <cell r="I722">
            <v>316</v>
          </cell>
          <cell r="J722">
            <v>0</v>
          </cell>
          <cell r="K722">
            <v>1042.8</v>
          </cell>
          <cell r="L722">
            <v>150</v>
          </cell>
          <cell r="M722">
            <v>1192.8</v>
          </cell>
          <cell r="N722">
            <v>1192.8</v>
          </cell>
        </row>
        <row r="723">
          <cell r="A723" t="str">
            <v>618255</v>
          </cell>
          <cell r="B723">
            <v>6182</v>
          </cell>
          <cell r="C723" t="str">
            <v>Ole Hansen</v>
          </cell>
          <cell r="D723" t="str">
            <v>Kløvbakken 91</v>
          </cell>
          <cell r="E723">
            <v>55</v>
          </cell>
          <cell r="F723" t="str">
            <v>Bred</v>
          </cell>
          <cell r="G723" t="str">
            <v>Nej</v>
          </cell>
          <cell r="H723">
            <v>136</v>
          </cell>
          <cell r="I723">
            <v>272</v>
          </cell>
          <cell r="J723">
            <v>0</v>
          </cell>
          <cell r="K723">
            <v>897.5999999999999</v>
          </cell>
          <cell r="L723">
            <v>150</v>
          </cell>
          <cell r="M723">
            <v>1047.6</v>
          </cell>
          <cell r="N723">
            <v>1047.6</v>
          </cell>
        </row>
        <row r="724">
          <cell r="A724" t="str">
            <v>618256</v>
          </cell>
          <cell r="B724">
            <v>6182</v>
          </cell>
          <cell r="C724" t="str">
            <v>Ole Hansen</v>
          </cell>
          <cell r="D724" t="str">
            <v>Kløvbakken 91</v>
          </cell>
          <cell r="E724">
            <v>56</v>
          </cell>
          <cell r="F724" t="str">
            <v>Fjelsted</v>
          </cell>
          <cell r="G724" t="str">
            <v>Nej</v>
          </cell>
          <cell r="H724">
            <v>127</v>
          </cell>
          <cell r="I724">
            <v>254</v>
          </cell>
          <cell r="J724">
            <v>0</v>
          </cell>
          <cell r="K724">
            <v>838.1999999999999</v>
          </cell>
          <cell r="L724">
            <v>150</v>
          </cell>
          <cell r="M724">
            <v>988.1999999999999</v>
          </cell>
          <cell r="N724">
            <v>988.1999999999999</v>
          </cell>
        </row>
        <row r="725">
          <cell r="A725" t="str">
            <v>618257</v>
          </cell>
          <cell r="B725">
            <v>6182</v>
          </cell>
          <cell r="C725" t="str">
            <v>Ole Hansen</v>
          </cell>
          <cell r="D725" t="str">
            <v>Kløvbakken 91</v>
          </cell>
          <cell r="E725">
            <v>57</v>
          </cell>
          <cell r="F725" t="str">
            <v>Munkebo</v>
          </cell>
          <cell r="G725" t="str">
            <v>Nej</v>
          </cell>
          <cell r="H725">
            <v>164</v>
          </cell>
          <cell r="I725">
            <v>328</v>
          </cell>
          <cell r="J725">
            <v>0</v>
          </cell>
          <cell r="K725">
            <v>1082.3999999999999</v>
          </cell>
          <cell r="L725">
            <v>150</v>
          </cell>
          <cell r="M725">
            <v>1232.3999999999999</v>
          </cell>
          <cell r="N725">
            <v>1232.3999999999999</v>
          </cell>
        </row>
        <row r="726">
          <cell r="A726" t="str">
            <v>618269</v>
          </cell>
          <cell r="B726">
            <v>6182</v>
          </cell>
          <cell r="C726" t="str">
            <v>Ole Hansen</v>
          </cell>
          <cell r="D726" t="str">
            <v>Kløvbakken 91</v>
          </cell>
          <cell r="E726">
            <v>69</v>
          </cell>
          <cell r="F726" t="str">
            <v>Brovst</v>
          </cell>
          <cell r="G726" t="str">
            <v>Nej</v>
          </cell>
          <cell r="H726">
            <v>208</v>
          </cell>
          <cell r="I726">
            <v>416</v>
          </cell>
          <cell r="J726">
            <v>0</v>
          </cell>
          <cell r="K726">
            <v>1372.8</v>
          </cell>
          <cell r="L726">
            <v>150</v>
          </cell>
          <cell r="M726">
            <v>1522.8</v>
          </cell>
          <cell r="N726">
            <v>1522.8</v>
          </cell>
        </row>
        <row r="727">
          <cell r="A727" t="str">
            <v>618274</v>
          </cell>
          <cell r="B727">
            <v>6182</v>
          </cell>
          <cell r="C727" t="str">
            <v>Ole Hansen</v>
          </cell>
          <cell r="D727" t="str">
            <v>Kløvbakken 91</v>
          </cell>
          <cell r="E727">
            <v>74</v>
          </cell>
          <cell r="F727" t="str">
            <v>Holstebro</v>
          </cell>
          <cell r="G727" t="str">
            <v>Nej</v>
          </cell>
          <cell r="H727">
            <v>92</v>
          </cell>
          <cell r="I727">
            <v>184</v>
          </cell>
          <cell r="J727">
            <v>0</v>
          </cell>
          <cell r="K727">
            <v>607.1999999999999</v>
          </cell>
          <cell r="L727">
            <v>150</v>
          </cell>
          <cell r="M727">
            <v>757.1999999999999</v>
          </cell>
          <cell r="N727">
            <v>757.1999999999999</v>
          </cell>
        </row>
        <row r="728">
          <cell r="A728" t="str">
            <v>618281</v>
          </cell>
          <cell r="B728">
            <v>6182</v>
          </cell>
          <cell r="C728" t="str">
            <v>Ole Hansen</v>
          </cell>
          <cell r="D728" t="str">
            <v>Kløvbakken 91</v>
          </cell>
          <cell r="E728">
            <v>81</v>
          </cell>
          <cell r="F728" t="str">
            <v>Uhre</v>
          </cell>
          <cell r="G728" t="str">
            <v>Nej</v>
          </cell>
          <cell r="H728">
            <v>95</v>
          </cell>
          <cell r="I728">
            <v>190</v>
          </cell>
          <cell r="J728">
            <v>0</v>
          </cell>
          <cell r="K728">
            <v>627</v>
          </cell>
          <cell r="L728">
            <v>150</v>
          </cell>
          <cell r="M728">
            <v>777</v>
          </cell>
          <cell r="N728">
            <v>777</v>
          </cell>
        </row>
        <row r="729">
          <cell r="A729" t="str">
            <v>618282</v>
          </cell>
          <cell r="B729">
            <v>6182</v>
          </cell>
          <cell r="C729" t="str">
            <v>Ole Hansen</v>
          </cell>
          <cell r="D729" t="str">
            <v>Kløvbakken 91</v>
          </cell>
          <cell r="E729">
            <v>82</v>
          </cell>
          <cell r="F729" t="str">
            <v>Skærbæk</v>
          </cell>
          <cell r="G729" t="str">
            <v>Nej</v>
          </cell>
          <cell r="H729">
            <v>78</v>
          </cell>
          <cell r="I729">
            <v>156</v>
          </cell>
          <cell r="J729">
            <v>0</v>
          </cell>
          <cell r="K729">
            <v>514.8</v>
          </cell>
          <cell r="L729">
            <v>150</v>
          </cell>
          <cell r="M729">
            <v>664.8</v>
          </cell>
          <cell r="N729">
            <v>664.8</v>
          </cell>
        </row>
        <row r="730">
          <cell r="A730" t="str">
            <v>618283</v>
          </cell>
          <cell r="B730">
            <v>6182</v>
          </cell>
          <cell r="C730" t="str">
            <v>Ole Hansen</v>
          </cell>
          <cell r="D730" t="str">
            <v>Kløvbakken 91</v>
          </cell>
          <cell r="E730">
            <v>83</v>
          </cell>
          <cell r="F730" t="str">
            <v>Holsted</v>
          </cell>
          <cell r="G730" t="str">
            <v>Nej</v>
          </cell>
          <cell r="H730">
            <v>57</v>
          </cell>
          <cell r="I730">
            <v>114</v>
          </cell>
          <cell r="J730">
            <v>0</v>
          </cell>
          <cell r="K730">
            <v>376.2</v>
          </cell>
          <cell r="L730">
            <v>150</v>
          </cell>
          <cell r="M730">
            <v>526.2</v>
          </cell>
          <cell r="N730">
            <v>526.2</v>
          </cell>
        </row>
        <row r="731">
          <cell r="A731" t="str">
            <v>618287</v>
          </cell>
          <cell r="B731">
            <v>6182</v>
          </cell>
          <cell r="C731" t="str">
            <v>Ole Hansen</v>
          </cell>
          <cell r="D731" t="str">
            <v>Kløvbakken 91</v>
          </cell>
          <cell r="E731">
            <v>87</v>
          </cell>
          <cell r="F731" t="str">
            <v>Vojens</v>
          </cell>
          <cell r="G731" t="str">
            <v>Nej</v>
          </cell>
          <cell r="H731">
            <v>99</v>
          </cell>
          <cell r="I731">
            <v>198</v>
          </cell>
          <cell r="J731">
            <v>0</v>
          </cell>
          <cell r="K731">
            <v>653.4</v>
          </cell>
          <cell r="L731">
            <v>150</v>
          </cell>
          <cell r="M731">
            <v>803.4</v>
          </cell>
          <cell r="N731">
            <v>803.4</v>
          </cell>
        </row>
        <row r="732">
          <cell r="A732" t="str">
            <v>618291</v>
          </cell>
          <cell r="B732">
            <v>6182</v>
          </cell>
          <cell r="C732" t="str">
            <v>Ole Hansen</v>
          </cell>
          <cell r="D732" t="str">
            <v>Kløvbakken 91</v>
          </cell>
          <cell r="E732">
            <v>91</v>
          </cell>
          <cell r="F732" t="str">
            <v>Outrup</v>
          </cell>
          <cell r="G732" t="str">
            <v>Nej</v>
          </cell>
          <cell r="H732">
            <v>1</v>
          </cell>
          <cell r="I732">
            <v>2</v>
          </cell>
          <cell r="J732">
            <v>0</v>
          </cell>
          <cell r="K732">
            <v>100</v>
          </cell>
          <cell r="L732">
            <v>150</v>
          </cell>
          <cell r="M732">
            <v>250</v>
          </cell>
          <cell r="N732">
            <v>250</v>
          </cell>
        </row>
        <row r="733">
          <cell r="A733" t="str">
            <v>618293</v>
          </cell>
          <cell r="B733">
            <v>6182</v>
          </cell>
          <cell r="C733" t="str">
            <v>Ole Hansen</v>
          </cell>
          <cell r="D733" t="str">
            <v>Kløvbakken 91</v>
          </cell>
          <cell r="E733">
            <v>93</v>
          </cell>
          <cell r="F733" t="str">
            <v>Grindsted</v>
          </cell>
          <cell r="G733" t="str">
            <v>Nej</v>
          </cell>
          <cell r="H733">
            <v>48</v>
          </cell>
          <cell r="I733">
            <v>96</v>
          </cell>
          <cell r="J733">
            <v>0</v>
          </cell>
          <cell r="K733">
            <v>316.79999999999995</v>
          </cell>
          <cell r="L733">
            <v>150</v>
          </cell>
          <cell r="M733">
            <v>466.79999999999995</v>
          </cell>
          <cell r="N733">
            <v>466.79999999999995</v>
          </cell>
        </row>
        <row r="734">
          <cell r="A734" t="str">
            <v>9999614</v>
          </cell>
          <cell r="B734">
            <v>99996</v>
          </cell>
          <cell r="C734" t="str">
            <v>Microdommer</v>
          </cell>
          <cell r="D734" t="str">
            <v> </v>
          </cell>
          <cell r="E734">
            <v>14</v>
          </cell>
          <cell r="F734" t="str">
            <v>Korskro</v>
          </cell>
          <cell r="G734" t="str">
            <v>Nej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 t="str">
            <v>9999615</v>
          </cell>
          <cell r="B735">
            <v>99996</v>
          </cell>
          <cell r="C735" t="str">
            <v>Microdommer</v>
          </cell>
          <cell r="D735" t="str">
            <v> </v>
          </cell>
          <cell r="E735">
            <v>15</v>
          </cell>
          <cell r="F735" t="str">
            <v>Vejlby</v>
          </cell>
          <cell r="G735" t="str">
            <v>Nej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 t="str">
            <v>9999617</v>
          </cell>
          <cell r="B736">
            <v>99996</v>
          </cell>
          <cell r="C736" t="str">
            <v>Microdommer</v>
          </cell>
          <cell r="D736" t="str">
            <v> </v>
          </cell>
          <cell r="E736">
            <v>17</v>
          </cell>
          <cell r="F736" t="str">
            <v>Skovby</v>
          </cell>
          <cell r="G736" t="str">
            <v>Nej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 t="str">
            <v>9999624</v>
          </cell>
          <cell r="B737">
            <v>99996</v>
          </cell>
          <cell r="C737" t="str">
            <v>Microdommer</v>
          </cell>
          <cell r="D737" t="str">
            <v> </v>
          </cell>
          <cell r="E737">
            <v>24</v>
          </cell>
          <cell r="F737" t="str">
            <v>Ellling</v>
          </cell>
          <cell r="G737" t="str">
            <v>Nej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 t="str">
            <v>9999630</v>
          </cell>
          <cell r="B738">
            <v>99996</v>
          </cell>
          <cell r="C738" t="str">
            <v>Microdommer</v>
          </cell>
          <cell r="D738" t="str">
            <v> </v>
          </cell>
          <cell r="E738">
            <v>30</v>
          </cell>
          <cell r="F738" t="str">
            <v>Fladbro</v>
          </cell>
          <cell r="G738" t="str">
            <v>Nej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 t="str">
            <v>9999633</v>
          </cell>
          <cell r="B739">
            <v>99996</v>
          </cell>
          <cell r="C739" t="str">
            <v>Microdommer</v>
          </cell>
          <cell r="D739" t="str">
            <v> </v>
          </cell>
          <cell r="E739">
            <v>33</v>
          </cell>
          <cell r="F739" t="str">
            <v>Slangerup</v>
          </cell>
          <cell r="G739" t="str">
            <v>Nej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 t="str">
            <v>9999637</v>
          </cell>
          <cell r="B740">
            <v>99996</v>
          </cell>
          <cell r="C740" t="str">
            <v>Microdommer</v>
          </cell>
          <cell r="D740" t="str">
            <v> </v>
          </cell>
          <cell r="E740">
            <v>37</v>
          </cell>
          <cell r="F740" t="str">
            <v>Glumsø</v>
          </cell>
          <cell r="G740" t="str">
            <v>Nej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 t="str">
            <v>9999644</v>
          </cell>
          <cell r="B741">
            <v>99996</v>
          </cell>
          <cell r="C741" t="str">
            <v>Microdommer</v>
          </cell>
          <cell r="D741" t="str">
            <v> </v>
          </cell>
          <cell r="E741">
            <v>44</v>
          </cell>
          <cell r="F741" t="str">
            <v>København</v>
          </cell>
          <cell r="G741" t="str">
            <v>Nej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 t="str">
            <v>9999652</v>
          </cell>
          <cell r="B742">
            <v>99996</v>
          </cell>
          <cell r="C742" t="str">
            <v>Microdommer</v>
          </cell>
          <cell r="D742" t="str">
            <v> </v>
          </cell>
          <cell r="E742">
            <v>52</v>
          </cell>
          <cell r="F742" t="str">
            <v>Korsløkke</v>
          </cell>
          <cell r="G742" t="str">
            <v>Nej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 t="str">
            <v>9999655</v>
          </cell>
          <cell r="B743">
            <v>99996</v>
          </cell>
          <cell r="C743" t="str">
            <v>Microdommer</v>
          </cell>
          <cell r="D743" t="str">
            <v> </v>
          </cell>
          <cell r="E743">
            <v>55</v>
          </cell>
          <cell r="F743" t="str">
            <v>Bred</v>
          </cell>
          <cell r="G743" t="str">
            <v>Nej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 t="str">
            <v>9999656</v>
          </cell>
          <cell r="B744">
            <v>99996</v>
          </cell>
          <cell r="C744" t="str">
            <v>Microdommer</v>
          </cell>
          <cell r="D744" t="str">
            <v> </v>
          </cell>
          <cell r="E744">
            <v>56</v>
          </cell>
          <cell r="F744" t="str">
            <v>Fjelsted</v>
          </cell>
          <cell r="G744" t="str">
            <v>Nej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 t="str">
            <v>9999657</v>
          </cell>
          <cell r="B745">
            <v>99996</v>
          </cell>
          <cell r="C745" t="str">
            <v>Microdommer</v>
          </cell>
          <cell r="D745" t="str">
            <v> </v>
          </cell>
          <cell r="E745">
            <v>57</v>
          </cell>
          <cell r="F745" t="str">
            <v>Munkebo</v>
          </cell>
          <cell r="G745" t="str">
            <v>Nej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 t="str">
            <v>9999669</v>
          </cell>
          <cell r="B746">
            <v>99996</v>
          </cell>
          <cell r="C746" t="str">
            <v>Microdommer</v>
          </cell>
          <cell r="D746" t="str">
            <v> </v>
          </cell>
          <cell r="E746">
            <v>69</v>
          </cell>
          <cell r="F746" t="str">
            <v>Brovst</v>
          </cell>
          <cell r="G746" t="str">
            <v>Nej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9999674</v>
          </cell>
          <cell r="B747">
            <v>99996</v>
          </cell>
          <cell r="C747" t="str">
            <v>Microdommer</v>
          </cell>
          <cell r="D747" t="str">
            <v> </v>
          </cell>
          <cell r="E747">
            <v>74</v>
          </cell>
          <cell r="F747" t="str">
            <v>Holstebro</v>
          </cell>
          <cell r="G747" t="str">
            <v>Nej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 t="str">
            <v>9999681</v>
          </cell>
          <cell r="B748">
            <v>99996</v>
          </cell>
          <cell r="C748" t="str">
            <v>Microdommer</v>
          </cell>
          <cell r="D748" t="str">
            <v> </v>
          </cell>
          <cell r="E748">
            <v>81</v>
          </cell>
          <cell r="F748" t="str">
            <v>Uhre</v>
          </cell>
          <cell r="G748" t="str">
            <v>Nej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9999682</v>
          </cell>
          <cell r="B749">
            <v>99996</v>
          </cell>
          <cell r="C749" t="str">
            <v>Microdommer</v>
          </cell>
          <cell r="D749" t="str">
            <v> </v>
          </cell>
          <cell r="E749">
            <v>82</v>
          </cell>
          <cell r="F749" t="str">
            <v>Skærbæk</v>
          </cell>
          <cell r="G749" t="str">
            <v>Nej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9999683</v>
          </cell>
          <cell r="B750">
            <v>99996</v>
          </cell>
          <cell r="C750" t="str">
            <v>Microdommer</v>
          </cell>
          <cell r="D750" t="str">
            <v> </v>
          </cell>
          <cell r="E750">
            <v>83</v>
          </cell>
          <cell r="F750" t="str">
            <v>Holsted</v>
          </cell>
          <cell r="G750" t="str">
            <v>Nej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 t="str">
            <v>9999687</v>
          </cell>
          <cell r="B751">
            <v>99996</v>
          </cell>
          <cell r="C751" t="str">
            <v>Microdommer</v>
          </cell>
          <cell r="D751" t="str">
            <v> </v>
          </cell>
          <cell r="E751">
            <v>87</v>
          </cell>
          <cell r="F751" t="str">
            <v>Vojens</v>
          </cell>
          <cell r="G751" t="str">
            <v>Nej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 t="str">
            <v>9999691</v>
          </cell>
          <cell r="B752">
            <v>99996</v>
          </cell>
          <cell r="C752" t="str">
            <v>Microdommer</v>
          </cell>
          <cell r="D752" t="str">
            <v> </v>
          </cell>
          <cell r="E752">
            <v>91</v>
          </cell>
          <cell r="F752" t="str">
            <v>Outrup</v>
          </cell>
          <cell r="G752" t="str">
            <v>Nej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 t="str">
            <v>9999693</v>
          </cell>
          <cell r="B753">
            <v>99996</v>
          </cell>
          <cell r="C753" t="str">
            <v>Microdommer</v>
          </cell>
          <cell r="D753" t="str">
            <v> </v>
          </cell>
          <cell r="E753">
            <v>93</v>
          </cell>
          <cell r="F753" t="str">
            <v>Grindsted</v>
          </cell>
          <cell r="G753" t="str">
            <v>Nej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 t="str">
            <v>9999714</v>
          </cell>
          <cell r="B754">
            <v>99997</v>
          </cell>
          <cell r="C754" t="e">
            <v>#N/A</v>
          </cell>
          <cell r="D754" t="e">
            <v>#N/A</v>
          </cell>
          <cell r="E754">
            <v>14</v>
          </cell>
          <cell r="F754" t="str">
            <v>Korskro</v>
          </cell>
          <cell r="G754" t="str">
            <v>Nej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 t="str">
            <v>9999715</v>
          </cell>
          <cell r="B755">
            <v>99997</v>
          </cell>
          <cell r="C755" t="e">
            <v>#N/A</v>
          </cell>
          <cell r="D755" t="e">
            <v>#N/A</v>
          </cell>
          <cell r="E755">
            <v>15</v>
          </cell>
          <cell r="F755" t="str">
            <v>Vejlby</v>
          </cell>
          <cell r="G755" t="str">
            <v>Nej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 t="str">
            <v>9999717</v>
          </cell>
          <cell r="B756">
            <v>99997</v>
          </cell>
          <cell r="C756" t="e">
            <v>#N/A</v>
          </cell>
          <cell r="D756" t="e">
            <v>#N/A</v>
          </cell>
          <cell r="E756">
            <v>17</v>
          </cell>
          <cell r="F756" t="str">
            <v>Skovby</v>
          </cell>
          <cell r="G756" t="str">
            <v>Nej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 t="str">
            <v>9999724</v>
          </cell>
          <cell r="B757">
            <v>99997</v>
          </cell>
          <cell r="C757" t="e">
            <v>#N/A</v>
          </cell>
          <cell r="D757" t="e">
            <v>#N/A</v>
          </cell>
          <cell r="E757">
            <v>24</v>
          </cell>
          <cell r="F757" t="str">
            <v>Ellling</v>
          </cell>
          <cell r="G757" t="str">
            <v>Nej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 t="str">
            <v>9999730</v>
          </cell>
          <cell r="B758">
            <v>99997</v>
          </cell>
          <cell r="C758" t="e">
            <v>#N/A</v>
          </cell>
          <cell r="D758" t="e">
            <v>#N/A</v>
          </cell>
          <cell r="E758">
            <v>30</v>
          </cell>
          <cell r="F758" t="str">
            <v>Fladbro</v>
          </cell>
          <cell r="G758" t="str">
            <v>Nej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 t="str">
            <v>9999733</v>
          </cell>
          <cell r="B759">
            <v>99997</v>
          </cell>
          <cell r="C759" t="e">
            <v>#N/A</v>
          </cell>
          <cell r="D759" t="e">
            <v>#N/A</v>
          </cell>
          <cell r="E759">
            <v>33</v>
          </cell>
          <cell r="F759" t="str">
            <v>Slangerup</v>
          </cell>
          <cell r="G759" t="str">
            <v>Nej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 t="str">
            <v>9999737</v>
          </cell>
          <cell r="B760">
            <v>99997</v>
          </cell>
          <cell r="C760" t="e">
            <v>#N/A</v>
          </cell>
          <cell r="D760" t="e">
            <v>#N/A</v>
          </cell>
          <cell r="E760">
            <v>37</v>
          </cell>
          <cell r="F760" t="str">
            <v>Glumsø</v>
          </cell>
          <cell r="G760" t="str">
            <v>Nej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 t="str">
            <v>9999744</v>
          </cell>
          <cell r="B761">
            <v>99997</v>
          </cell>
          <cell r="C761" t="e">
            <v>#N/A</v>
          </cell>
          <cell r="D761" t="e">
            <v>#N/A</v>
          </cell>
          <cell r="E761">
            <v>44</v>
          </cell>
          <cell r="F761" t="str">
            <v>København</v>
          </cell>
          <cell r="G761" t="str">
            <v>Nej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 t="str">
            <v>9999752</v>
          </cell>
          <cell r="B762">
            <v>99997</v>
          </cell>
          <cell r="C762" t="e">
            <v>#N/A</v>
          </cell>
          <cell r="D762" t="e">
            <v>#N/A</v>
          </cell>
          <cell r="E762">
            <v>52</v>
          </cell>
          <cell r="F762" t="str">
            <v>Korsløkke</v>
          </cell>
          <cell r="G762" t="str">
            <v>Nej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 t="str">
            <v>9999755</v>
          </cell>
          <cell r="B763">
            <v>99997</v>
          </cell>
          <cell r="C763" t="e">
            <v>#N/A</v>
          </cell>
          <cell r="D763" t="e">
            <v>#N/A</v>
          </cell>
          <cell r="E763">
            <v>55</v>
          </cell>
          <cell r="F763" t="str">
            <v>Bred</v>
          </cell>
          <cell r="G763" t="str">
            <v>Nej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 t="str">
            <v>9999756</v>
          </cell>
          <cell r="B764">
            <v>99997</v>
          </cell>
          <cell r="C764" t="e">
            <v>#N/A</v>
          </cell>
          <cell r="D764" t="e">
            <v>#N/A</v>
          </cell>
          <cell r="E764">
            <v>56</v>
          </cell>
          <cell r="F764" t="str">
            <v>Fjelsted</v>
          </cell>
          <cell r="G764" t="str">
            <v>Nej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 t="str">
            <v>9999757</v>
          </cell>
          <cell r="B765">
            <v>99997</v>
          </cell>
          <cell r="C765" t="e">
            <v>#N/A</v>
          </cell>
          <cell r="D765" t="e">
            <v>#N/A</v>
          </cell>
          <cell r="E765">
            <v>57</v>
          </cell>
          <cell r="F765" t="str">
            <v>Munkebo</v>
          </cell>
          <cell r="G765" t="str">
            <v>Nej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 t="str">
            <v>9999769</v>
          </cell>
          <cell r="B766">
            <v>99997</v>
          </cell>
          <cell r="C766" t="e">
            <v>#N/A</v>
          </cell>
          <cell r="D766" t="e">
            <v>#N/A</v>
          </cell>
          <cell r="E766">
            <v>69</v>
          </cell>
          <cell r="F766" t="str">
            <v>Brovst</v>
          </cell>
          <cell r="G766" t="str">
            <v>Nej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 t="str">
            <v>9999774</v>
          </cell>
          <cell r="B767">
            <v>99997</v>
          </cell>
          <cell r="C767" t="e">
            <v>#N/A</v>
          </cell>
          <cell r="D767" t="e">
            <v>#N/A</v>
          </cell>
          <cell r="E767">
            <v>74</v>
          </cell>
          <cell r="F767" t="str">
            <v>Holstebro</v>
          </cell>
          <cell r="G767" t="str">
            <v>Nej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 t="str">
            <v>9999781</v>
          </cell>
          <cell r="B768">
            <v>99997</v>
          </cell>
          <cell r="C768" t="e">
            <v>#N/A</v>
          </cell>
          <cell r="D768" t="e">
            <v>#N/A</v>
          </cell>
          <cell r="E768">
            <v>81</v>
          </cell>
          <cell r="F768" t="str">
            <v>Uhre</v>
          </cell>
          <cell r="G768" t="str">
            <v>Nej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 t="str">
            <v>9999782</v>
          </cell>
          <cell r="B769">
            <v>99997</v>
          </cell>
          <cell r="C769" t="e">
            <v>#N/A</v>
          </cell>
          <cell r="D769" t="e">
            <v>#N/A</v>
          </cell>
          <cell r="E769">
            <v>82</v>
          </cell>
          <cell r="F769" t="str">
            <v>Skærbæk</v>
          </cell>
          <cell r="G769" t="str">
            <v>Nej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 t="str">
            <v>9999783</v>
          </cell>
          <cell r="B770">
            <v>99997</v>
          </cell>
          <cell r="C770" t="e">
            <v>#N/A</v>
          </cell>
          <cell r="D770" t="e">
            <v>#N/A</v>
          </cell>
          <cell r="E770">
            <v>83</v>
          </cell>
          <cell r="F770" t="str">
            <v>Holsted</v>
          </cell>
          <cell r="G770" t="str">
            <v>Nej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 t="str">
            <v>9999787</v>
          </cell>
          <cell r="B771">
            <v>99997</v>
          </cell>
          <cell r="C771" t="e">
            <v>#N/A</v>
          </cell>
          <cell r="D771" t="e">
            <v>#N/A</v>
          </cell>
          <cell r="E771">
            <v>87</v>
          </cell>
          <cell r="F771" t="str">
            <v>Vojens</v>
          </cell>
          <cell r="G771" t="str">
            <v>Nej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 t="str">
            <v>9999791</v>
          </cell>
          <cell r="B772">
            <v>99997</v>
          </cell>
          <cell r="C772" t="e">
            <v>#N/A</v>
          </cell>
          <cell r="D772" t="e">
            <v>#N/A</v>
          </cell>
          <cell r="E772">
            <v>91</v>
          </cell>
          <cell r="F772" t="str">
            <v>Outrup</v>
          </cell>
          <cell r="G772" t="str">
            <v>Nej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 t="str">
            <v>9999793</v>
          </cell>
          <cell r="B773">
            <v>99997</v>
          </cell>
          <cell r="C773" t="e">
            <v>#N/A</v>
          </cell>
          <cell r="D773" t="e">
            <v>#N/A</v>
          </cell>
          <cell r="E773">
            <v>93</v>
          </cell>
          <cell r="F773" t="str">
            <v>Grindsted</v>
          </cell>
          <cell r="G773" t="str">
            <v>Nej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 t="str">
            <v>9999914</v>
          </cell>
          <cell r="B774">
            <v>99999</v>
          </cell>
          <cell r="C774" t="e">
            <v>#N/A</v>
          </cell>
          <cell r="D774" t="e">
            <v>#N/A</v>
          </cell>
          <cell r="E774">
            <v>14</v>
          </cell>
          <cell r="F774" t="str">
            <v>Korskro</v>
          </cell>
          <cell r="G774" t="str">
            <v>Nej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 t="str">
            <v>9999915</v>
          </cell>
          <cell r="B775">
            <v>99999</v>
          </cell>
          <cell r="C775" t="e">
            <v>#N/A</v>
          </cell>
          <cell r="D775" t="e">
            <v>#N/A</v>
          </cell>
          <cell r="E775">
            <v>15</v>
          </cell>
          <cell r="F775" t="str">
            <v>Vejlby</v>
          </cell>
          <cell r="G775" t="str">
            <v>Nej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 t="str">
            <v>9999917</v>
          </cell>
          <cell r="B776">
            <v>99999</v>
          </cell>
          <cell r="C776" t="e">
            <v>#N/A</v>
          </cell>
          <cell r="D776" t="e">
            <v>#N/A</v>
          </cell>
          <cell r="E776">
            <v>17</v>
          </cell>
          <cell r="F776" t="str">
            <v>Skovby</v>
          </cell>
          <cell r="G776" t="str">
            <v>Nej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 t="str">
            <v>9999924</v>
          </cell>
          <cell r="B777">
            <v>99999</v>
          </cell>
          <cell r="C777" t="e">
            <v>#N/A</v>
          </cell>
          <cell r="D777" t="e">
            <v>#N/A</v>
          </cell>
          <cell r="E777">
            <v>24</v>
          </cell>
          <cell r="F777" t="str">
            <v>Ellling</v>
          </cell>
          <cell r="G777" t="str">
            <v>Nej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 t="str">
            <v>9999930</v>
          </cell>
          <cell r="B778">
            <v>99999</v>
          </cell>
          <cell r="C778" t="e">
            <v>#N/A</v>
          </cell>
          <cell r="D778" t="e">
            <v>#N/A</v>
          </cell>
          <cell r="E778">
            <v>30</v>
          </cell>
          <cell r="F778" t="str">
            <v>Fladbro</v>
          </cell>
          <cell r="G778" t="str">
            <v>Nej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 t="str">
            <v>9999933</v>
          </cell>
          <cell r="B779">
            <v>99999</v>
          </cell>
          <cell r="C779" t="e">
            <v>#N/A</v>
          </cell>
          <cell r="D779" t="e">
            <v>#N/A</v>
          </cell>
          <cell r="E779">
            <v>33</v>
          </cell>
          <cell r="F779" t="str">
            <v>Slangerup</v>
          </cell>
          <cell r="G779" t="str">
            <v>Nej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 t="str">
            <v>9999937</v>
          </cell>
          <cell r="B780">
            <v>99999</v>
          </cell>
          <cell r="C780" t="e">
            <v>#N/A</v>
          </cell>
          <cell r="D780" t="e">
            <v>#N/A</v>
          </cell>
          <cell r="E780">
            <v>37</v>
          </cell>
          <cell r="F780" t="str">
            <v>Glumsø</v>
          </cell>
          <cell r="G780" t="str">
            <v>Nej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 t="str">
            <v>9999944</v>
          </cell>
          <cell r="B781">
            <v>99999</v>
          </cell>
          <cell r="C781" t="e">
            <v>#N/A</v>
          </cell>
          <cell r="D781" t="e">
            <v>#N/A</v>
          </cell>
          <cell r="E781">
            <v>44</v>
          </cell>
          <cell r="F781" t="str">
            <v>København</v>
          </cell>
          <cell r="G781" t="str">
            <v>Nej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 t="str">
            <v>9999952</v>
          </cell>
          <cell r="B782">
            <v>99999</v>
          </cell>
          <cell r="C782" t="e">
            <v>#N/A</v>
          </cell>
          <cell r="D782" t="e">
            <v>#N/A</v>
          </cell>
          <cell r="E782">
            <v>52</v>
          </cell>
          <cell r="F782" t="str">
            <v>Korsløkke</v>
          </cell>
          <cell r="G782" t="str">
            <v>Nej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 t="str">
            <v>9999955</v>
          </cell>
          <cell r="B783">
            <v>99999</v>
          </cell>
          <cell r="C783" t="e">
            <v>#N/A</v>
          </cell>
          <cell r="D783" t="e">
            <v>#N/A</v>
          </cell>
          <cell r="E783">
            <v>55</v>
          </cell>
          <cell r="F783" t="str">
            <v>Bred</v>
          </cell>
          <cell r="G783" t="str">
            <v>Nej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 t="str">
            <v>9999956</v>
          </cell>
          <cell r="B784">
            <v>99999</v>
          </cell>
          <cell r="C784" t="e">
            <v>#N/A</v>
          </cell>
          <cell r="D784" t="e">
            <v>#N/A</v>
          </cell>
          <cell r="E784">
            <v>56</v>
          </cell>
          <cell r="F784" t="str">
            <v>Fjelsted</v>
          </cell>
          <cell r="G784" t="str">
            <v>Nej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 t="str">
            <v>9999957</v>
          </cell>
          <cell r="B785">
            <v>99999</v>
          </cell>
          <cell r="C785" t="e">
            <v>#N/A</v>
          </cell>
          <cell r="D785" t="e">
            <v>#N/A</v>
          </cell>
          <cell r="E785">
            <v>57</v>
          </cell>
          <cell r="F785" t="str">
            <v>Munkebo</v>
          </cell>
          <cell r="G785" t="str">
            <v>Nej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 t="str">
            <v>9999969</v>
          </cell>
          <cell r="B786">
            <v>99999</v>
          </cell>
          <cell r="C786" t="e">
            <v>#N/A</v>
          </cell>
          <cell r="D786" t="e">
            <v>#N/A</v>
          </cell>
          <cell r="E786">
            <v>69</v>
          </cell>
          <cell r="F786" t="str">
            <v>Brovst</v>
          </cell>
          <cell r="G786" t="str">
            <v>Nej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 t="str">
            <v>9999974</v>
          </cell>
          <cell r="B787">
            <v>99999</v>
          </cell>
          <cell r="C787" t="e">
            <v>#N/A</v>
          </cell>
          <cell r="D787" t="e">
            <v>#N/A</v>
          </cell>
          <cell r="E787">
            <v>74</v>
          </cell>
          <cell r="F787" t="str">
            <v>Holstebro</v>
          </cell>
          <cell r="G787" t="str">
            <v>Nej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 t="str">
            <v>9999981</v>
          </cell>
          <cell r="B788">
            <v>99999</v>
          </cell>
          <cell r="C788" t="e">
            <v>#N/A</v>
          </cell>
          <cell r="D788" t="e">
            <v>#N/A</v>
          </cell>
          <cell r="E788">
            <v>81</v>
          </cell>
          <cell r="F788" t="str">
            <v>Uhre</v>
          </cell>
          <cell r="G788" t="str">
            <v>Nej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 t="str">
            <v>9999982</v>
          </cell>
          <cell r="B789">
            <v>99999</v>
          </cell>
          <cell r="C789" t="e">
            <v>#N/A</v>
          </cell>
          <cell r="D789" t="e">
            <v>#N/A</v>
          </cell>
          <cell r="E789">
            <v>82</v>
          </cell>
          <cell r="F789" t="str">
            <v>Skærbæk</v>
          </cell>
          <cell r="G789" t="str">
            <v>Nej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 t="str">
            <v>9999983</v>
          </cell>
          <cell r="B790">
            <v>99999</v>
          </cell>
          <cell r="C790" t="e">
            <v>#N/A</v>
          </cell>
          <cell r="D790" t="e">
            <v>#N/A</v>
          </cell>
          <cell r="E790">
            <v>83</v>
          </cell>
          <cell r="F790" t="str">
            <v>Holsted</v>
          </cell>
          <cell r="G790" t="str">
            <v>Nej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 t="str">
            <v>9999987</v>
          </cell>
          <cell r="B791">
            <v>99999</v>
          </cell>
          <cell r="C791" t="e">
            <v>#N/A</v>
          </cell>
          <cell r="D791" t="e">
            <v>#N/A</v>
          </cell>
          <cell r="E791">
            <v>87</v>
          </cell>
          <cell r="F791" t="str">
            <v>Vojens</v>
          </cell>
          <cell r="G791" t="str">
            <v>Nej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 t="str">
            <v>9999991</v>
          </cell>
          <cell r="B792">
            <v>99999</v>
          </cell>
          <cell r="C792" t="e">
            <v>#N/A</v>
          </cell>
          <cell r="D792" t="e">
            <v>#N/A</v>
          </cell>
          <cell r="E792">
            <v>91</v>
          </cell>
          <cell r="F792" t="str">
            <v>Outrup</v>
          </cell>
          <cell r="G792" t="str">
            <v>Nej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 t="str">
            <v>9999993</v>
          </cell>
          <cell r="B793">
            <v>99999</v>
          </cell>
          <cell r="C793" t="e">
            <v>#N/A</v>
          </cell>
          <cell r="D793" t="e">
            <v>#N/A</v>
          </cell>
          <cell r="E793">
            <v>93</v>
          </cell>
          <cell r="F793" t="str">
            <v>Grindsted</v>
          </cell>
          <cell r="G793" t="str">
            <v>Nej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 t="str">
            <v>9999998</v>
          </cell>
          <cell r="B794">
            <v>99999</v>
          </cell>
          <cell r="C794" t="e">
            <v>#N/A</v>
          </cell>
          <cell r="D794" t="e">
            <v>#N/A</v>
          </cell>
          <cell r="E794">
            <v>98</v>
          </cell>
          <cell r="F794" t="str">
            <v>Parken</v>
          </cell>
          <cell r="G794" t="str">
            <v>Nej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</sheetData>
      <sheetData sheetId="10">
        <row r="1">
          <cell r="A1" t="str">
            <v>Stævne</v>
          </cell>
          <cell r="B1" t="str">
            <v>Pris</v>
          </cell>
          <cell r="C1" t="str">
            <v>Offentlig adgang</v>
          </cell>
          <cell r="D1" t="str">
            <v>Bemærkning</v>
          </cell>
        </row>
        <row r="2">
          <cell r="A2" t="str">
            <v>GP</v>
          </cell>
          <cell r="C2" t="str">
            <v>Publikumsløb</v>
          </cell>
          <cell r="D2" t="str">
            <v>Aftalt pris</v>
          </cell>
        </row>
        <row r="3">
          <cell r="A3" t="str">
            <v>INT1</v>
          </cell>
          <cell r="C3" t="str">
            <v>Publikumsløb</v>
          </cell>
          <cell r="D3" t="str">
            <v>International løb  -  aftalt pris</v>
          </cell>
        </row>
        <row r="4">
          <cell r="A4" t="str">
            <v>INT2</v>
          </cell>
          <cell r="C4" t="str">
            <v>Publikumsløb</v>
          </cell>
          <cell r="D4" t="str">
            <v>International løb  -  aftalt pris</v>
          </cell>
        </row>
        <row r="5">
          <cell r="A5" t="str">
            <v>MB</v>
          </cell>
          <cell r="B5">
            <v>4000</v>
          </cell>
          <cell r="C5" t="str">
            <v>Publikumsløb</v>
          </cell>
          <cell r="D5" t="str">
            <v>Mere betydende løb</v>
          </cell>
        </row>
        <row r="6">
          <cell r="A6" t="str">
            <v>MIB</v>
          </cell>
          <cell r="B6">
            <v>2000</v>
          </cell>
          <cell r="C6" t="str">
            <v>Publikumsløb</v>
          </cell>
          <cell r="D6" t="str">
            <v>Mindre betydende løb</v>
          </cell>
        </row>
        <row r="7">
          <cell r="A7" t="str">
            <v>DT</v>
          </cell>
          <cell r="B7">
            <v>1500</v>
          </cell>
          <cell r="C7" t="str">
            <v>Ej publikumsløb</v>
          </cell>
          <cell r="D7" t="str">
            <v>Danmarksturnering</v>
          </cell>
        </row>
        <row r="8">
          <cell r="A8" t="str">
            <v>U/P</v>
          </cell>
          <cell r="B8">
            <v>1500</v>
          </cell>
          <cell r="C8" t="str">
            <v>Ej publikumsløb</v>
          </cell>
          <cell r="D8" t="str">
            <v>Træningsstævne</v>
          </cell>
        </row>
        <row r="9">
          <cell r="A9" t="str">
            <v>MI</v>
          </cell>
          <cell r="B9">
            <v>150</v>
          </cell>
          <cell r="C9" t="str">
            <v>Ej publikumsløb</v>
          </cell>
          <cell r="D9" t="str">
            <v>Pr benyttet heatskema</v>
          </cell>
        </row>
        <row r="10">
          <cell r="A10" t="str">
            <v>U1</v>
          </cell>
          <cell r="B10">
            <v>0</v>
          </cell>
          <cell r="C10" t="str">
            <v>Speciel træning m.v.</v>
          </cell>
          <cell r="D10" t="str">
            <v>Landholdssamlinger, SDS træninger</v>
          </cell>
        </row>
        <row r="11">
          <cell r="A11" t="str">
            <v>U2</v>
          </cell>
          <cell r="B11">
            <v>0</v>
          </cell>
          <cell r="C11" t="str">
            <v>Flere løb samme dag</v>
          </cell>
          <cell r="D11" t="str">
            <v>Løb nr. 2 samme dag/samme tillægsregler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29"/>
  <sheetViews>
    <sheetView showGridLines="0" zoomScalePageLayoutView="0" workbookViewId="0" topLeftCell="A13">
      <selection activeCell="Q7" sqref="Q7"/>
    </sheetView>
  </sheetViews>
  <sheetFormatPr defaultColWidth="9.140625" defaultRowHeight="12.75"/>
  <sheetData>
    <row r="1" spans="1:256" ht="20.25" customHeight="1">
      <c r="A1" s="419" t="s">
        <v>185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IV1" t="s">
        <v>0</v>
      </c>
    </row>
    <row r="2" spans="1:14" ht="18" customHeight="1">
      <c r="A2" s="420" t="s">
        <v>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2.75">
      <c r="A4" s="421" t="s">
        <v>2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</row>
    <row r="5" spans="1:14" ht="12.75">
      <c r="A5" s="415" t="s">
        <v>180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</row>
    <row r="6" spans="1:14" ht="12.75">
      <c r="A6" s="415" t="s">
        <v>3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</row>
    <row r="7" spans="1:14" ht="12.75">
      <c r="A7" s="415" t="s">
        <v>178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</row>
    <row r="8" spans="1:14" ht="12.75">
      <c r="A8" s="415" t="s">
        <v>4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</row>
    <row r="10" spans="1:14" ht="12.75">
      <c r="A10" s="275" t="s">
        <v>5</v>
      </c>
      <c r="B10" s="275"/>
      <c r="C10" s="274"/>
      <c r="D10" s="274"/>
      <c r="E10" s="275"/>
      <c r="F10" s="274"/>
      <c r="G10" s="275"/>
      <c r="H10" s="274"/>
      <c r="I10" s="275"/>
      <c r="J10" s="275"/>
      <c r="K10" s="275"/>
      <c r="L10" s="275"/>
      <c r="M10" s="275"/>
      <c r="N10" s="275"/>
    </row>
    <row r="11" spans="1:14" ht="12.75">
      <c r="A11" s="415" t="s">
        <v>6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</row>
    <row r="12" spans="1:14" ht="12.75">
      <c r="A12" s="415" t="s">
        <v>7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</row>
    <row r="13" spans="1:14" ht="12.75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4" ht="12.75">
      <c r="A14" s="418" t="s">
        <v>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</row>
    <row r="15" spans="1:14" ht="12.75">
      <c r="A15" s="415" t="s">
        <v>9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</row>
    <row r="16" spans="1:14" ht="12.75">
      <c r="A16" s="415" t="s">
        <v>10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</row>
    <row r="17" spans="1:14" ht="12.75">
      <c r="A17" s="415" t="s">
        <v>11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</row>
    <row r="18" spans="1:14" ht="12.75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</row>
    <row r="19" spans="1:14" ht="12.75">
      <c r="A19" s="415" t="s">
        <v>12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</row>
    <row r="20" spans="1:14" ht="12.75">
      <c r="A20" s="415" t="s">
        <v>13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</row>
    <row r="21" spans="1:14" ht="12.75">
      <c r="A21" s="415"/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</row>
    <row r="22" spans="1:14" ht="12.75">
      <c r="A22" s="416" t="s">
        <v>14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</row>
    <row r="23" spans="1:14" ht="12.75">
      <c r="A23" s="415" t="s">
        <v>15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</row>
    <row r="24" spans="1:14" ht="12.75">
      <c r="A24" s="415" t="s">
        <v>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</row>
    <row r="25" spans="1:14" ht="12.75">
      <c r="A25" s="415" t="s">
        <v>17</v>
      </c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</row>
    <row r="26" spans="1:14" ht="12.75">
      <c r="A26" s="415" t="s">
        <v>18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</row>
    <row r="27" spans="1:14" ht="12.75">
      <c r="A27" s="415" t="s">
        <v>19</v>
      </c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5"/>
    </row>
    <row r="28" spans="1:14" ht="12.75">
      <c r="A28" s="2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417"/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</row>
  </sheetData>
  <sheetProtection password="E3E8" sheet="1"/>
  <mergeCells count="25">
    <mergeCell ref="A8:N8"/>
    <mergeCell ref="A15:N15"/>
    <mergeCell ref="A1:N1"/>
    <mergeCell ref="A2:N2"/>
    <mergeCell ref="A4:N4"/>
    <mergeCell ref="A5:N5"/>
    <mergeCell ref="A6:N6"/>
    <mergeCell ref="A7:N7"/>
    <mergeCell ref="A29:N29"/>
    <mergeCell ref="A11:N11"/>
    <mergeCell ref="A12:N12"/>
    <mergeCell ref="A25:N25"/>
    <mergeCell ref="A14:N14"/>
    <mergeCell ref="A24:N24"/>
    <mergeCell ref="A16:N16"/>
    <mergeCell ref="A13:N13"/>
    <mergeCell ref="A17:N17"/>
    <mergeCell ref="A18:N18"/>
    <mergeCell ref="A19:N19"/>
    <mergeCell ref="A26:N26"/>
    <mergeCell ref="A27:N27"/>
    <mergeCell ref="A20:N20"/>
    <mergeCell ref="A21:N21"/>
    <mergeCell ref="A22:N22"/>
    <mergeCell ref="A23:N23"/>
  </mergeCells>
  <printOptions/>
  <pageMargins left="0.787401575" right="0.787401575" top="0.984251969" bottom="0.984251969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5">
      <selection activeCell="G52" sqref="G52"/>
    </sheetView>
  </sheetViews>
  <sheetFormatPr defaultColWidth="9.140625" defaultRowHeight="12.75"/>
  <cols>
    <col min="1" max="1" width="16.7109375" style="273" customWidth="1"/>
    <col min="2" max="9" width="9.7109375" style="273" customWidth="1"/>
    <col min="10" max="16384" width="9.140625" style="273" customWidth="1"/>
  </cols>
  <sheetData>
    <row r="1" ht="12.75">
      <c r="A1" s="333" t="s">
        <v>152</v>
      </c>
    </row>
    <row r="2" ht="12.75">
      <c r="A2" s="333" t="s">
        <v>153</v>
      </c>
    </row>
    <row r="3" ht="12.75">
      <c r="A3" s="333" t="s">
        <v>154</v>
      </c>
    </row>
    <row r="4" spans="1:2" ht="12.75">
      <c r="A4" s="333" t="s">
        <v>155</v>
      </c>
      <c r="B4" s="400"/>
    </row>
    <row r="5" ht="12.75">
      <c r="A5" s="333" t="s">
        <v>156</v>
      </c>
    </row>
    <row r="6" ht="12.75">
      <c r="A6" s="287"/>
    </row>
    <row r="7" ht="12.75">
      <c r="A7" s="333" t="s">
        <v>157</v>
      </c>
    </row>
    <row r="8" ht="12.75">
      <c r="A8" s="333" t="s">
        <v>158</v>
      </c>
    </row>
    <row r="9" ht="12.75">
      <c r="A9" s="333" t="s">
        <v>159</v>
      </c>
    </row>
    <row r="10" ht="12.75">
      <c r="A10" s="333" t="s">
        <v>160</v>
      </c>
    </row>
    <row r="11" ht="12.75">
      <c r="A11" s="333" t="s">
        <v>161</v>
      </c>
    </row>
    <row r="12" spans="1:5" ht="12.75">
      <c r="A12" s="333" t="s">
        <v>162</v>
      </c>
      <c r="B12" s="379"/>
      <c r="C12" s="379"/>
      <c r="D12" s="379"/>
      <c r="E12" s="379"/>
    </row>
    <row r="13" ht="12.75">
      <c r="A13" s="287">
        <v>1</v>
      </c>
    </row>
    <row r="14" ht="12.75">
      <c r="A14" s="287">
        <v>2</v>
      </c>
    </row>
    <row r="15" ht="12.75">
      <c r="A15" s="287">
        <v>3</v>
      </c>
    </row>
    <row r="16" ht="12.75">
      <c r="A16" s="287">
        <v>4</v>
      </c>
    </row>
    <row r="17" ht="12.75">
      <c r="A17" s="287"/>
    </row>
    <row r="18" ht="12.75">
      <c r="A18" s="333" t="s">
        <v>163</v>
      </c>
    </row>
    <row r="19" ht="12.75">
      <c r="A19" s="333" t="s">
        <v>164</v>
      </c>
    </row>
    <row r="20" ht="12.75">
      <c r="A20" s="333" t="s">
        <v>165</v>
      </c>
    </row>
    <row r="21" ht="12.75">
      <c r="A21" s="333" t="s">
        <v>166</v>
      </c>
    </row>
    <row r="22" ht="12.75">
      <c r="A22" s="333" t="s">
        <v>167</v>
      </c>
    </row>
    <row r="23" spans="1:5" ht="12.75">
      <c r="A23" s="333" t="s">
        <v>162</v>
      </c>
      <c r="B23" s="379"/>
      <c r="C23" s="379"/>
      <c r="D23" s="379"/>
      <c r="E23" s="379"/>
    </row>
    <row r="24" ht="12.75">
      <c r="A24" s="287">
        <v>1</v>
      </c>
    </row>
    <row r="25" ht="12.75">
      <c r="A25" s="287">
        <v>2</v>
      </c>
    </row>
    <row r="26" ht="12.75">
      <c r="A26" s="287">
        <v>3</v>
      </c>
    </row>
    <row r="27" ht="12.75">
      <c r="A27" s="287">
        <v>4</v>
      </c>
    </row>
    <row r="28" ht="12.75">
      <c r="A28" s="287"/>
    </row>
    <row r="29" spans="1:4" ht="12.75">
      <c r="A29" s="333" t="s">
        <v>168</v>
      </c>
      <c r="B29" s="401"/>
      <c r="C29" s="401"/>
      <c r="D29" s="401"/>
    </row>
    <row r="30" spans="1:4" ht="12.75">
      <c r="A30" s="333" t="s">
        <v>169</v>
      </c>
      <c r="B30" s="401"/>
      <c r="C30" s="401"/>
      <c r="D30" s="401"/>
    </row>
    <row r="31" spans="1:4" ht="12.75">
      <c r="A31" s="333" t="s">
        <v>170</v>
      </c>
      <c r="B31" s="401"/>
      <c r="C31" s="401"/>
      <c r="D31" s="401"/>
    </row>
    <row r="32" spans="1:4" ht="12.75">
      <c r="A32" s="333" t="s">
        <v>171</v>
      </c>
      <c r="B32" s="401"/>
      <c r="C32" s="401"/>
      <c r="D32" s="401"/>
    </row>
    <row r="33" spans="1:4" ht="12.75">
      <c r="A33" s="333" t="s">
        <v>172</v>
      </c>
      <c r="B33" s="401"/>
      <c r="C33" s="401"/>
      <c r="D33" s="401"/>
    </row>
    <row r="34" spans="1:5" ht="12.75">
      <c r="A34" s="333" t="s">
        <v>162</v>
      </c>
      <c r="B34" s="402"/>
      <c r="C34" s="402"/>
      <c r="D34" s="402"/>
      <c r="E34" s="379"/>
    </row>
    <row r="35" spans="1:3" ht="12.75">
      <c r="A35" s="287">
        <v>1</v>
      </c>
      <c r="B35" s="401"/>
      <c r="C35" s="401"/>
    </row>
    <row r="36" spans="1:3" ht="12.75">
      <c r="A36" s="287">
        <v>2</v>
      </c>
      <c r="B36" s="401"/>
      <c r="C36" s="401"/>
    </row>
    <row r="37" spans="1:3" ht="12.75">
      <c r="A37" s="287">
        <v>3</v>
      </c>
      <c r="B37" s="401"/>
      <c r="C37" s="401"/>
    </row>
    <row r="38" spans="1:3" ht="12.75">
      <c r="A38" s="287">
        <v>4</v>
      </c>
      <c r="B38" s="401"/>
      <c r="C38" s="401"/>
    </row>
    <row r="39" ht="12.75">
      <c r="A39" s="287"/>
    </row>
    <row r="40" ht="12.75">
      <c r="A40" s="333" t="s">
        <v>173</v>
      </c>
    </row>
    <row r="41" ht="12.75">
      <c r="A41" s="333" t="s">
        <v>174</v>
      </c>
    </row>
    <row r="42" ht="12.75">
      <c r="A42" s="333" t="s">
        <v>175</v>
      </c>
    </row>
    <row r="43" ht="12.75">
      <c r="A43" s="333" t="s">
        <v>176</v>
      </c>
    </row>
    <row r="44" ht="12.75">
      <c r="A44" s="333" t="s">
        <v>177</v>
      </c>
    </row>
    <row r="45" spans="1:5" ht="12.75">
      <c r="A45" s="333" t="s">
        <v>162</v>
      </c>
      <c r="B45" s="379"/>
      <c r="C45" s="379"/>
      <c r="D45" s="379"/>
      <c r="E45" s="379"/>
    </row>
    <row r="46" ht="12.75">
      <c r="A46" s="287">
        <v>1</v>
      </c>
    </row>
    <row r="47" ht="12.75">
      <c r="A47" s="287">
        <v>2</v>
      </c>
    </row>
    <row r="48" ht="12.75">
      <c r="A48" s="287">
        <v>3</v>
      </c>
    </row>
    <row r="49" ht="12.75">
      <c r="A49" s="287">
        <v>4</v>
      </c>
    </row>
  </sheetData>
  <sheetProtection password="E3E8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E25"/>
  <sheetViews>
    <sheetView showGridLines="0" zoomScale="70" zoomScaleNormal="70" zoomScaleSheetLayoutView="100" zoomScalePageLayoutView="0" workbookViewId="0" topLeftCell="A1">
      <selection activeCell="X13" sqref="X13"/>
    </sheetView>
  </sheetViews>
  <sheetFormatPr defaultColWidth="9.140625" defaultRowHeight="12.75"/>
  <cols>
    <col min="1" max="1" width="3.140625" style="4" customWidth="1"/>
    <col min="2" max="2" width="6.421875" style="4" customWidth="1"/>
    <col min="3" max="3" width="10.7109375" style="4" customWidth="1"/>
    <col min="4" max="4" width="3.00390625" style="4" customWidth="1"/>
    <col min="5" max="5" width="8.7109375" style="4" customWidth="1"/>
    <col min="6" max="6" width="15.57421875" style="4" customWidth="1"/>
    <col min="7" max="7" width="8.7109375" style="4" customWidth="1"/>
    <col min="8" max="8" width="7.7109375" style="4" customWidth="1"/>
    <col min="9" max="9" width="10.7109375" style="4" customWidth="1"/>
    <col min="10" max="10" width="11.421875" style="4" customWidth="1"/>
    <col min="11" max="11" width="3.140625" style="4" customWidth="1"/>
    <col min="12" max="12" width="6.421875" style="4" customWidth="1"/>
    <col min="13" max="13" width="9.57421875" style="4" customWidth="1"/>
    <col min="14" max="14" width="3.00390625" style="4" customWidth="1"/>
    <col min="15" max="15" width="8.7109375" style="4" customWidth="1"/>
    <col min="16" max="16" width="15.57421875" style="4" customWidth="1"/>
    <col min="17" max="17" width="8.7109375" style="4" customWidth="1"/>
    <col min="18" max="18" width="7.8515625" style="4" customWidth="1"/>
    <col min="19" max="19" width="10.7109375" style="4" customWidth="1"/>
    <col min="20" max="20" width="11.421875" style="4" customWidth="1"/>
    <col min="21" max="21" width="12.7109375" style="4" customWidth="1"/>
    <col min="22" max="25" width="5.140625" style="4" customWidth="1"/>
    <col min="26" max="26" width="12.57421875" style="4" customWidth="1"/>
    <col min="27" max="28" width="12.57421875" style="5" customWidth="1"/>
    <col min="29" max="29" width="14.28125" style="4" customWidth="1"/>
    <col min="30" max="30" width="11.421875" style="5" customWidth="1"/>
    <col min="31" max="31" width="11.00390625" style="5" customWidth="1"/>
    <col min="32" max="16384" width="9.140625" style="4" customWidth="1"/>
  </cols>
  <sheetData>
    <row r="1" spans="1:21" ht="13.5" customHeight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5.75" customHeight="1">
      <c r="A2" s="334" t="s">
        <v>21</v>
      </c>
      <c r="B2" s="111"/>
      <c r="C2" s="335">
        <f>'Holdanmeldelse Net'!B1</f>
        <v>0</v>
      </c>
      <c r="D2" s="111"/>
      <c r="E2" s="336" t="s">
        <v>22</v>
      </c>
      <c r="F2" s="337">
        <f>'Holdanmeldelse Net'!B9</f>
        <v>0</v>
      </c>
      <c r="G2" s="338"/>
      <c r="H2" s="111"/>
      <c r="I2" s="111"/>
      <c r="J2" s="111"/>
      <c r="K2" s="339"/>
      <c r="L2" s="422" t="s">
        <v>23</v>
      </c>
      <c r="M2" s="423"/>
      <c r="N2" s="422" t="s">
        <v>24</v>
      </c>
      <c r="O2" s="424"/>
      <c r="P2" s="425"/>
      <c r="Q2" s="111"/>
      <c r="R2" s="111"/>
      <c r="S2" s="111"/>
      <c r="T2" s="111"/>
      <c r="U2" s="111"/>
    </row>
    <row r="3" spans="1:28" ht="17.25" customHeight="1">
      <c r="A3" s="111"/>
      <c r="B3" s="340"/>
      <c r="C3" s="141"/>
      <c r="D3" s="141"/>
      <c r="E3" s="111"/>
      <c r="F3" s="111"/>
      <c r="G3" s="111"/>
      <c r="H3" s="111"/>
      <c r="I3" s="111"/>
      <c r="J3" s="111"/>
      <c r="K3" s="341" t="s">
        <v>25</v>
      </c>
      <c r="L3" s="426">
        <f>'Holdanmeldelse Net'!B7</f>
        <v>0</v>
      </c>
      <c r="M3" s="431"/>
      <c r="N3" s="426">
        <f>'Holdanmeldelse Net'!B8</f>
        <v>0</v>
      </c>
      <c r="O3" s="427"/>
      <c r="P3" s="428"/>
      <c r="Q3" s="111"/>
      <c r="R3" s="111"/>
      <c r="S3" s="111"/>
      <c r="T3" s="111"/>
      <c r="U3" s="111"/>
      <c r="W3" s="9"/>
      <c r="X3" s="9"/>
      <c r="Z3" s="10"/>
      <c r="AA3" s="11"/>
      <c r="AB3" s="11"/>
    </row>
    <row r="4" spans="1:23" ht="16.5" customHeight="1">
      <c r="A4" s="429" t="s">
        <v>26</v>
      </c>
      <c r="B4" s="429"/>
      <c r="C4" s="430">
        <f>'Holdanmeldelse Net'!B5</f>
        <v>0</v>
      </c>
      <c r="D4" s="430"/>
      <c r="E4" s="430"/>
      <c r="F4" s="430"/>
      <c r="G4" s="111"/>
      <c r="H4" s="111"/>
      <c r="I4" s="111"/>
      <c r="J4" s="111"/>
      <c r="K4" s="341" t="s">
        <v>27</v>
      </c>
      <c r="L4" s="426">
        <f>'Holdanmeldelse Net'!B18</f>
        <v>0</v>
      </c>
      <c r="M4" s="431"/>
      <c r="N4" s="426">
        <f>'Holdanmeldelse Net'!B19</f>
        <v>0</v>
      </c>
      <c r="O4" s="427"/>
      <c r="P4" s="428"/>
      <c r="Q4" s="111"/>
      <c r="R4" s="111"/>
      <c r="S4" s="111"/>
      <c r="T4" s="111"/>
      <c r="U4" s="111"/>
      <c r="W4" s="9"/>
    </row>
    <row r="5" spans="1:21" ht="18" customHeight="1">
      <c r="A5" s="111"/>
      <c r="B5" s="111"/>
      <c r="C5" s="432"/>
      <c r="D5" s="432"/>
      <c r="E5" s="111"/>
      <c r="F5" s="276"/>
      <c r="G5" s="111"/>
      <c r="H5" s="111"/>
      <c r="I5" s="111"/>
      <c r="J5" s="111"/>
      <c r="K5" s="341" t="s">
        <v>28</v>
      </c>
      <c r="L5" s="426">
        <f>'Holdanmeldelse Net'!B29</f>
        <v>0</v>
      </c>
      <c r="M5" s="431"/>
      <c r="N5" s="426">
        <f>'Holdanmeldelse Net'!B30</f>
        <v>0</v>
      </c>
      <c r="O5" s="427"/>
      <c r="P5" s="428"/>
      <c r="Q5" s="111"/>
      <c r="R5" s="111"/>
      <c r="S5" s="111"/>
      <c r="T5" s="111"/>
      <c r="U5" s="111"/>
    </row>
    <row r="6" spans="1:21" ht="18.75" customHeight="1" thickBot="1">
      <c r="A6" s="429" t="s">
        <v>29</v>
      </c>
      <c r="B6" s="429"/>
      <c r="C6" s="433">
        <f>'Holdanmeldelse Net'!B3</f>
        <v>0</v>
      </c>
      <c r="D6" s="433"/>
      <c r="E6" s="433"/>
      <c r="F6" s="342" t="s">
        <v>30</v>
      </c>
      <c r="G6" s="434">
        <f>'Holdanmeldelse Net'!B4</f>
        <v>0</v>
      </c>
      <c r="H6" s="434"/>
      <c r="I6" s="343"/>
      <c r="J6" s="344"/>
      <c r="K6" s="345" t="s">
        <v>31</v>
      </c>
      <c r="L6" s="426">
        <f>'Holdanmeldelse Net'!B40</f>
        <v>0</v>
      </c>
      <c r="M6" s="431"/>
      <c r="N6" s="426">
        <f>'Holdanmeldelse Net'!B41</f>
        <v>0</v>
      </c>
      <c r="O6" s="427"/>
      <c r="P6" s="428"/>
      <c r="Q6" s="111"/>
      <c r="R6" s="111"/>
      <c r="S6" s="111"/>
      <c r="T6" s="111"/>
      <c r="U6" s="111"/>
    </row>
    <row r="7" spans="1:21" ht="12.75" customHeight="1" thickBot="1">
      <c r="A7" s="111"/>
      <c r="B7" s="111"/>
      <c r="C7" s="111"/>
      <c r="D7" s="111"/>
      <c r="E7" s="111"/>
      <c r="F7" s="111"/>
      <c r="G7" s="111"/>
      <c r="H7" s="112"/>
      <c r="I7" s="112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21" ht="15.75" customHeight="1">
      <c r="A8" s="443" t="s">
        <v>32</v>
      </c>
      <c r="B8" s="346"/>
      <c r="C8" s="347"/>
      <c r="D8" s="446" t="s">
        <v>33</v>
      </c>
      <c r="E8" s="447"/>
      <c r="F8" s="447"/>
      <c r="G8" s="448"/>
      <c r="H8" s="348" t="s">
        <v>34</v>
      </c>
      <c r="I8" s="349" t="s">
        <v>35</v>
      </c>
      <c r="J8" s="452" t="s">
        <v>36</v>
      </c>
      <c r="K8" s="443" t="s">
        <v>37</v>
      </c>
      <c r="L8" s="346"/>
      <c r="M8" s="347"/>
      <c r="N8" s="446" t="s">
        <v>33</v>
      </c>
      <c r="O8" s="447"/>
      <c r="P8" s="447"/>
      <c r="Q8" s="448"/>
      <c r="R8" s="350" t="s">
        <v>34</v>
      </c>
      <c r="S8" s="349" t="s">
        <v>35</v>
      </c>
      <c r="T8" s="435" t="s">
        <v>36</v>
      </c>
      <c r="U8" s="111"/>
    </row>
    <row r="9" spans="1:31" ht="15.75" customHeight="1" thickBot="1">
      <c r="A9" s="444"/>
      <c r="B9" s="351"/>
      <c r="C9" s="352" t="s">
        <v>38</v>
      </c>
      <c r="D9" s="449"/>
      <c r="E9" s="450"/>
      <c r="F9" s="450"/>
      <c r="G9" s="451"/>
      <c r="H9" s="353" t="s">
        <v>39</v>
      </c>
      <c r="I9" s="354" t="s">
        <v>40</v>
      </c>
      <c r="J9" s="453"/>
      <c r="K9" s="444"/>
      <c r="L9" s="351"/>
      <c r="M9" s="352" t="s">
        <v>38</v>
      </c>
      <c r="N9" s="449"/>
      <c r="O9" s="450"/>
      <c r="P9" s="450"/>
      <c r="Q9" s="451"/>
      <c r="R9" s="353" t="s">
        <v>39</v>
      </c>
      <c r="S9" s="354" t="s">
        <v>40</v>
      </c>
      <c r="T9" s="436"/>
      <c r="U9" s="294"/>
      <c r="V9" s="14"/>
      <c r="W9" s="14"/>
      <c r="X9" s="14"/>
      <c r="Y9" s="14"/>
      <c r="Z9" s="14"/>
      <c r="AA9" s="15"/>
      <c r="AB9" s="15"/>
      <c r="AC9" s="14"/>
      <c r="AD9" s="16"/>
      <c r="AE9" s="16"/>
    </row>
    <row r="10" spans="1:31" ht="22.5" customHeight="1" thickBot="1">
      <c r="A10" s="444"/>
      <c r="B10" s="355">
        <v>1</v>
      </c>
      <c r="C10" s="356">
        <f>'Holdanmeldelse Net'!B13</f>
        <v>0</v>
      </c>
      <c r="D10" s="437">
        <f>'Holdanmeldelse Net'!C13</f>
        <v>0</v>
      </c>
      <c r="E10" s="438"/>
      <c r="F10" s="438"/>
      <c r="G10" s="439"/>
      <c r="H10" s="357" t="s">
        <v>41</v>
      </c>
      <c r="I10" s="358" t="s">
        <v>41</v>
      </c>
      <c r="J10" s="359"/>
      <c r="K10" s="444"/>
      <c r="L10" s="355">
        <v>1</v>
      </c>
      <c r="M10" s="356">
        <f>'Holdanmeldelse Net'!B24</f>
        <v>0</v>
      </c>
      <c r="N10" s="440">
        <f>'Holdanmeldelse Net'!C24</f>
        <v>0</v>
      </c>
      <c r="O10" s="441"/>
      <c r="P10" s="441"/>
      <c r="Q10" s="442"/>
      <c r="R10" s="358" t="s">
        <v>41</v>
      </c>
      <c r="S10" s="358" t="s">
        <v>41</v>
      </c>
      <c r="T10" s="360"/>
      <c r="U10" s="361"/>
      <c r="V10" s="17"/>
      <c r="W10" s="17"/>
      <c r="X10" s="17"/>
      <c r="Y10" s="17"/>
      <c r="Z10" s="18"/>
      <c r="AA10" s="18"/>
      <c r="AB10" s="18"/>
      <c r="AC10" s="18"/>
      <c r="AD10" s="18"/>
      <c r="AE10" s="18"/>
    </row>
    <row r="11" spans="1:31" ht="22.5" customHeight="1" thickBot="1">
      <c r="A11" s="444"/>
      <c r="B11" s="355">
        <v>2</v>
      </c>
      <c r="C11" s="356">
        <f>'Holdanmeldelse Net'!B14</f>
        <v>0</v>
      </c>
      <c r="D11" s="437">
        <f>'Holdanmeldelse Net'!C14</f>
        <v>0</v>
      </c>
      <c r="E11" s="438"/>
      <c r="F11" s="438"/>
      <c r="G11" s="439"/>
      <c r="H11" s="357" t="s">
        <v>41</v>
      </c>
      <c r="I11" s="358" t="s">
        <v>41</v>
      </c>
      <c r="J11" s="359"/>
      <c r="K11" s="444"/>
      <c r="L11" s="355">
        <v>2</v>
      </c>
      <c r="M11" s="356">
        <f>'Holdanmeldelse Net'!B25</f>
        <v>0</v>
      </c>
      <c r="N11" s="440">
        <f>'Holdanmeldelse Net'!C25</f>
        <v>0</v>
      </c>
      <c r="O11" s="441"/>
      <c r="P11" s="441"/>
      <c r="Q11" s="442"/>
      <c r="R11" s="358" t="s">
        <v>41</v>
      </c>
      <c r="S11" s="358" t="s">
        <v>41</v>
      </c>
      <c r="T11" s="360"/>
      <c r="U11" s="361"/>
      <c r="V11" s="17"/>
      <c r="W11" s="17"/>
      <c r="X11" s="17"/>
      <c r="Y11" s="17"/>
      <c r="Z11" s="18"/>
      <c r="AA11" s="18"/>
      <c r="AB11" s="18"/>
      <c r="AC11" s="18"/>
      <c r="AD11" s="18"/>
      <c r="AE11" s="18"/>
    </row>
    <row r="12" spans="1:31" ht="22.5" customHeight="1" thickBot="1">
      <c r="A12" s="444"/>
      <c r="B12" s="355">
        <v>3</v>
      </c>
      <c r="C12" s="356">
        <f>'Holdanmeldelse Net'!B15</f>
        <v>0</v>
      </c>
      <c r="D12" s="437">
        <f>'Holdanmeldelse Net'!C15</f>
        <v>0</v>
      </c>
      <c r="E12" s="438"/>
      <c r="F12" s="438"/>
      <c r="G12" s="439"/>
      <c r="H12" s="357" t="s">
        <v>41</v>
      </c>
      <c r="I12" s="358" t="s">
        <v>41</v>
      </c>
      <c r="J12" s="359"/>
      <c r="K12" s="444"/>
      <c r="L12" s="355">
        <v>3</v>
      </c>
      <c r="M12" s="356">
        <f>'Holdanmeldelse Net'!B26</f>
        <v>0</v>
      </c>
      <c r="N12" s="440">
        <f>'Holdanmeldelse Net'!C26</f>
        <v>0</v>
      </c>
      <c r="O12" s="441"/>
      <c r="P12" s="441"/>
      <c r="Q12" s="442"/>
      <c r="R12" s="358" t="s">
        <v>41</v>
      </c>
      <c r="S12" s="358" t="s">
        <v>41</v>
      </c>
      <c r="T12" s="360"/>
      <c r="U12" s="361"/>
      <c r="V12" s="17"/>
      <c r="W12" s="17"/>
      <c r="X12" s="17"/>
      <c r="Y12" s="17"/>
      <c r="Z12" s="18"/>
      <c r="AA12" s="18"/>
      <c r="AB12" s="18"/>
      <c r="AC12" s="18"/>
      <c r="AD12" s="18"/>
      <c r="AE12" s="18"/>
    </row>
    <row r="13" spans="1:31" ht="22.5" customHeight="1" thickBot="1">
      <c r="A13" s="444"/>
      <c r="B13" s="355">
        <v>4</v>
      </c>
      <c r="C13" s="356">
        <f>'Holdanmeldelse Net'!B16</f>
        <v>0</v>
      </c>
      <c r="D13" s="437">
        <f>'Holdanmeldelse Net'!C16</f>
        <v>0</v>
      </c>
      <c r="E13" s="438"/>
      <c r="F13" s="438"/>
      <c r="G13" s="439"/>
      <c r="H13" s="357" t="s">
        <v>41</v>
      </c>
      <c r="I13" s="358" t="s">
        <v>41</v>
      </c>
      <c r="J13" s="359"/>
      <c r="K13" s="444"/>
      <c r="L13" s="355">
        <v>4</v>
      </c>
      <c r="M13" s="356">
        <f>'Holdanmeldelse Net'!B27</f>
        <v>0</v>
      </c>
      <c r="N13" s="440">
        <f>'Holdanmeldelse Net'!C27</f>
        <v>0</v>
      </c>
      <c r="O13" s="441"/>
      <c r="P13" s="441"/>
      <c r="Q13" s="442"/>
      <c r="R13" s="358" t="s">
        <v>41</v>
      </c>
      <c r="S13" s="358" t="s">
        <v>41</v>
      </c>
      <c r="T13" s="360"/>
      <c r="U13" s="361"/>
      <c r="V13" s="17"/>
      <c r="W13" s="17"/>
      <c r="X13" s="17"/>
      <c r="Y13" s="17"/>
      <c r="Z13" s="18"/>
      <c r="AA13" s="18"/>
      <c r="AB13" s="18"/>
      <c r="AC13" s="18"/>
      <c r="AD13" s="18"/>
      <c r="AE13" s="18"/>
    </row>
    <row r="14" spans="1:31" ht="22.5" customHeight="1" thickBot="1">
      <c r="A14" s="444"/>
      <c r="B14" s="362" t="s">
        <v>42</v>
      </c>
      <c r="C14" s="363"/>
      <c r="D14" s="440">
        <f>'Holdanmeldelse Net'!B11</f>
        <v>0</v>
      </c>
      <c r="E14" s="441"/>
      <c r="F14" s="441"/>
      <c r="G14" s="442"/>
      <c r="H14" s="455"/>
      <c r="I14" s="456"/>
      <c r="J14" s="457"/>
      <c r="K14" s="444"/>
      <c r="L14" s="362" t="s">
        <v>42</v>
      </c>
      <c r="M14" s="363"/>
      <c r="N14" s="440">
        <f>'Holdanmeldelse Net'!B22</f>
        <v>0</v>
      </c>
      <c r="O14" s="441"/>
      <c r="P14" s="441"/>
      <c r="Q14" s="442"/>
      <c r="R14" s="455"/>
      <c r="S14" s="456"/>
      <c r="T14" s="457"/>
      <c r="U14" s="459"/>
      <c r="V14" s="458"/>
      <c r="W14" s="458"/>
      <c r="X14" s="458"/>
      <c r="Y14" s="458"/>
      <c r="Z14" s="458"/>
      <c r="AA14" s="20"/>
      <c r="AB14" s="20"/>
      <c r="AC14" s="458"/>
      <c r="AD14" s="20"/>
      <c r="AE14" s="20"/>
    </row>
    <row r="15" spans="1:31" ht="26.25" customHeight="1" thickBot="1">
      <c r="A15" s="445"/>
      <c r="B15" s="364"/>
      <c r="C15" s="365"/>
      <c r="D15" s="454" t="s">
        <v>43</v>
      </c>
      <c r="E15" s="454"/>
      <c r="F15" s="454"/>
      <c r="G15" s="454"/>
      <c r="H15" s="366"/>
      <c r="I15" s="367"/>
      <c r="J15" s="368"/>
      <c r="K15" s="445"/>
      <c r="L15" s="364"/>
      <c r="M15" s="365"/>
      <c r="N15" s="454" t="s">
        <v>43</v>
      </c>
      <c r="O15" s="454"/>
      <c r="P15" s="454"/>
      <c r="Q15" s="454"/>
      <c r="R15" s="366"/>
      <c r="S15" s="367"/>
      <c r="T15" s="368"/>
      <c r="U15" s="459"/>
      <c r="V15" s="458"/>
      <c r="W15" s="458"/>
      <c r="X15" s="458"/>
      <c r="Y15" s="458"/>
      <c r="Z15" s="458"/>
      <c r="AA15" s="20"/>
      <c r="AB15" s="20"/>
      <c r="AC15" s="458"/>
      <c r="AD15" s="20"/>
      <c r="AE15" s="20"/>
    </row>
    <row r="16" spans="1:31" ht="15.75" customHeight="1">
      <c r="A16" s="443" t="s">
        <v>44</v>
      </c>
      <c r="B16" s="346"/>
      <c r="C16" s="347"/>
      <c r="D16" s="446" t="s">
        <v>33</v>
      </c>
      <c r="E16" s="447"/>
      <c r="F16" s="447"/>
      <c r="G16" s="448"/>
      <c r="H16" s="350" t="s">
        <v>34</v>
      </c>
      <c r="I16" s="349" t="s">
        <v>35</v>
      </c>
      <c r="J16" s="435" t="s">
        <v>36</v>
      </c>
      <c r="K16" s="443" t="s">
        <v>45</v>
      </c>
      <c r="L16" s="346"/>
      <c r="M16" s="347"/>
      <c r="N16" s="446" t="s">
        <v>33</v>
      </c>
      <c r="O16" s="447"/>
      <c r="P16" s="447"/>
      <c r="Q16" s="448"/>
      <c r="R16" s="349" t="s">
        <v>34</v>
      </c>
      <c r="S16" s="349" t="s">
        <v>35</v>
      </c>
      <c r="T16" s="435" t="s">
        <v>36</v>
      </c>
      <c r="U16" s="294"/>
      <c r="V16" s="14"/>
      <c r="W16" s="14"/>
      <c r="X16" s="14"/>
      <c r="Y16" s="14"/>
      <c r="Z16" s="14"/>
      <c r="AA16" s="15"/>
      <c r="AB16" s="15"/>
      <c r="AC16" s="14"/>
      <c r="AD16" s="15"/>
      <c r="AE16" s="15"/>
    </row>
    <row r="17" spans="1:31" ht="15.75" customHeight="1" thickBot="1">
      <c r="A17" s="444"/>
      <c r="B17" s="351"/>
      <c r="C17" s="352" t="s">
        <v>38</v>
      </c>
      <c r="D17" s="449"/>
      <c r="E17" s="450"/>
      <c r="F17" s="450"/>
      <c r="G17" s="451"/>
      <c r="H17" s="353" t="s">
        <v>39</v>
      </c>
      <c r="I17" s="354" t="s">
        <v>40</v>
      </c>
      <c r="J17" s="436"/>
      <c r="K17" s="444"/>
      <c r="L17" s="351"/>
      <c r="M17" s="369" t="s">
        <v>38</v>
      </c>
      <c r="N17" s="463"/>
      <c r="O17" s="464"/>
      <c r="P17" s="464"/>
      <c r="Q17" s="465"/>
      <c r="R17" s="353" t="s">
        <v>39</v>
      </c>
      <c r="S17" s="354" t="s">
        <v>40</v>
      </c>
      <c r="T17" s="436"/>
      <c r="U17" s="361"/>
      <c r="V17" s="17"/>
      <c r="W17" s="17"/>
      <c r="X17" s="17"/>
      <c r="Y17" s="17"/>
      <c r="Z17" s="17"/>
      <c r="AA17" s="21"/>
      <c r="AB17" s="21"/>
      <c r="AC17" s="17"/>
      <c r="AD17" s="21"/>
      <c r="AE17" s="21"/>
    </row>
    <row r="18" spans="1:31" ht="22.5" customHeight="1" thickBot="1">
      <c r="A18" s="444"/>
      <c r="B18" s="355">
        <v>1</v>
      </c>
      <c r="C18" s="356">
        <f>'Holdanmeldelse Net'!B35</f>
        <v>0</v>
      </c>
      <c r="D18" s="437">
        <f>'Holdanmeldelse Net'!C35</f>
        <v>0</v>
      </c>
      <c r="E18" s="438"/>
      <c r="F18" s="438"/>
      <c r="G18" s="439"/>
      <c r="H18" s="358" t="s">
        <v>41</v>
      </c>
      <c r="I18" s="358" t="s">
        <v>41</v>
      </c>
      <c r="J18" s="360"/>
      <c r="K18" s="444"/>
      <c r="L18" s="370">
        <v>1</v>
      </c>
      <c r="M18" s="356">
        <f>'Holdanmeldelse Net'!B46</f>
        <v>0</v>
      </c>
      <c r="N18" s="437">
        <f>'Holdanmeldelse Net'!C46</f>
        <v>0</v>
      </c>
      <c r="O18" s="438"/>
      <c r="P18" s="438"/>
      <c r="Q18" s="439"/>
      <c r="R18" s="358" t="s">
        <v>41</v>
      </c>
      <c r="S18" s="358" t="s">
        <v>41</v>
      </c>
      <c r="T18" s="360"/>
      <c r="U18" s="361"/>
      <c r="V18" s="17"/>
      <c r="W18" s="17"/>
      <c r="X18" s="17"/>
      <c r="Y18" s="17"/>
      <c r="Z18" s="22"/>
      <c r="AA18" s="23"/>
      <c r="AB18" s="23"/>
      <c r="AC18" s="22"/>
      <c r="AD18" s="23"/>
      <c r="AE18" s="23"/>
    </row>
    <row r="19" spans="1:31" ht="22.5" customHeight="1" thickBot="1">
      <c r="A19" s="444"/>
      <c r="B19" s="355">
        <v>2</v>
      </c>
      <c r="C19" s="356">
        <f>'Holdanmeldelse Net'!B36</f>
        <v>0</v>
      </c>
      <c r="D19" s="437">
        <f>'Holdanmeldelse Net'!C36</f>
        <v>0</v>
      </c>
      <c r="E19" s="438"/>
      <c r="F19" s="438"/>
      <c r="G19" s="439"/>
      <c r="H19" s="358" t="s">
        <v>41</v>
      </c>
      <c r="I19" s="358" t="s">
        <v>41</v>
      </c>
      <c r="J19" s="360"/>
      <c r="K19" s="444"/>
      <c r="L19" s="370">
        <v>2</v>
      </c>
      <c r="M19" s="356">
        <f>'Holdanmeldelse Net'!B47</f>
        <v>0</v>
      </c>
      <c r="N19" s="437">
        <f>'Holdanmeldelse Net'!C47</f>
        <v>0</v>
      </c>
      <c r="O19" s="438"/>
      <c r="P19" s="438"/>
      <c r="Q19" s="439"/>
      <c r="R19" s="358" t="s">
        <v>41</v>
      </c>
      <c r="S19" s="358" t="s">
        <v>41</v>
      </c>
      <c r="T19" s="360"/>
      <c r="U19" s="361"/>
      <c r="V19" s="17"/>
      <c r="W19" s="17"/>
      <c r="X19" s="17"/>
      <c r="Y19" s="17"/>
      <c r="Z19" s="22"/>
      <c r="AA19" s="23"/>
      <c r="AB19" s="23"/>
      <c r="AC19" s="22"/>
      <c r="AD19" s="23"/>
      <c r="AE19" s="23"/>
    </row>
    <row r="20" spans="1:31" ht="22.5" customHeight="1" thickBot="1">
      <c r="A20" s="444"/>
      <c r="B20" s="355">
        <v>3</v>
      </c>
      <c r="C20" s="356">
        <f>'Holdanmeldelse Net'!B37</f>
        <v>0</v>
      </c>
      <c r="D20" s="437">
        <f>'Holdanmeldelse Net'!C37</f>
        <v>0</v>
      </c>
      <c r="E20" s="438"/>
      <c r="F20" s="438"/>
      <c r="G20" s="439"/>
      <c r="H20" s="358" t="s">
        <v>41</v>
      </c>
      <c r="I20" s="358" t="s">
        <v>41</v>
      </c>
      <c r="J20" s="360"/>
      <c r="K20" s="444"/>
      <c r="L20" s="370">
        <v>3</v>
      </c>
      <c r="M20" s="356">
        <f>'Holdanmeldelse Net'!B48</f>
        <v>0</v>
      </c>
      <c r="N20" s="437">
        <f>'Holdanmeldelse Net'!C48</f>
        <v>0</v>
      </c>
      <c r="O20" s="438"/>
      <c r="P20" s="438"/>
      <c r="Q20" s="439"/>
      <c r="R20" s="358" t="s">
        <v>41</v>
      </c>
      <c r="S20" s="358" t="s">
        <v>41</v>
      </c>
      <c r="T20" s="360"/>
      <c r="U20" s="361"/>
      <c r="V20" s="17"/>
      <c r="W20" s="17"/>
      <c r="X20" s="17"/>
      <c r="Y20" s="17"/>
      <c r="Z20" s="22"/>
      <c r="AA20" s="23"/>
      <c r="AB20" s="23"/>
      <c r="AC20" s="22"/>
      <c r="AD20" s="23"/>
      <c r="AE20" s="23"/>
    </row>
    <row r="21" spans="1:31" ht="22.5" customHeight="1" thickBot="1">
      <c r="A21" s="444"/>
      <c r="B21" s="355">
        <v>4</v>
      </c>
      <c r="C21" s="356">
        <f>'Holdanmeldelse Net'!B38</f>
        <v>0</v>
      </c>
      <c r="D21" s="437">
        <f>'Holdanmeldelse Net'!C38</f>
        <v>0</v>
      </c>
      <c r="E21" s="438"/>
      <c r="F21" s="438"/>
      <c r="G21" s="439"/>
      <c r="H21" s="358" t="s">
        <v>41</v>
      </c>
      <c r="I21" s="358" t="s">
        <v>41</v>
      </c>
      <c r="J21" s="360"/>
      <c r="K21" s="444"/>
      <c r="L21" s="370">
        <v>4</v>
      </c>
      <c r="M21" s="356">
        <f>'Holdanmeldelse Net'!B49</f>
        <v>0</v>
      </c>
      <c r="N21" s="437">
        <f>'Holdanmeldelse Net'!C49</f>
        <v>0</v>
      </c>
      <c r="O21" s="438"/>
      <c r="P21" s="438"/>
      <c r="Q21" s="439"/>
      <c r="R21" s="358" t="s">
        <v>41</v>
      </c>
      <c r="S21" s="358" t="s">
        <v>41</v>
      </c>
      <c r="T21" s="360"/>
      <c r="U21" s="361"/>
      <c r="V21" s="17"/>
      <c r="W21" s="17"/>
      <c r="X21" s="17"/>
      <c r="Y21" s="17"/>
      <c r="Z21" s="22"/>
      <c r="AA21" s="23"/>
      <c r="AB21" s="23"/>
      <c r="AC21" s="22"/>
      <c r="AD21" s="23"/>
      <c r="AE21" s="23"/>
    </row>
    <row r="22" spans="1:31" ht="22.5" customHeight="1" thickBot="1">
      <c r="A22" s="444"/>
      <c r="B22" s="362" t="s">
        <v>42</v>
      </c>
      <c r="C22" s="363"/>
      <c r="D22" s="437">
        <f>'Holdanmeldelse Net'!B33</f>
        <v>0</v>
      </c>
      <c r="E22" s="438"/>
      <c r="F22" s="438"/>
      <c r="G22" s="439"/>
      <c r="H22" s="455"/>
      <c r="I22" s="456"/>
      <c r="J22" s="457"/>
      <c r="K22" s="444"/>
      <c r="L22" s="362" t="s">
        <v>42</v>
      </c>
      <c r="M22" s="363"/>
      <c r="N22" s="437">
        <f>'Holdanmeldelse Net'!B44</f>
        <v>0</v>
      </c>
      <c r="O22" s="438"/>
      <c r="P22" s="438"/>
      <c r="Q22" s="439"/>
      <c r="R22" s="460"/>
      <c r="S22" s="461"/>
      <c r="T22" s="462"/>
      <c r="U22" s="384"/>
      <c r="V22" s="383"/>
      <c r="W22" s="383"/>
      <c r="X22" s="383"/>
      <c r="Y22" s="383"/>
      <c r="Z22" s="19"/>
      <c r="AA22" s="20"/>
      <c r="AB22" s="20"/>
      <c r="AC22" s="19"/>
      <c r="AD22" s="20"/>
      <c r="AE22" s="20"/>
    </row>
    <row r="23" spans="1:31" ht="22.5" customHeight="1" thickBot="1">
      <c r="A23" s="445"/>
      <c r="B23" s="364"/>
      <c r="C23" s="365"/>
      <c r="D23" s="454" t="s">
        <v>43</v>
      </c>
      <c r="E23" s="454"/>
      <c r="F23" s="454"/>
      <c r="G23" s="454"/>
      <c r="H23" s="366"/>
      <c r="I23" s="367"/>
      <c r="J23" s="368"/>
      <c r="K23" s="445"/>
      <c r="L23" s="364"/>
      <c r="M23" s="371"/>
      <c r="N23" s="466" t="s">
        <v>43</v>
      </c>
      <c r="O23" s="466"/>
      <c r="P23" s="466"/>
      <c r="Q23" s="466"/>
      <c r="R23" s="366"/>
      <c r="S23" s="367"/>
      <c r="T23" s="368"/>
      <c r="U23" s="114"/>
      <c r="V23" s="19"/>
      <c r="W23" s="19"/>
      <c r="X23" s="19"/>
      <c r="Y23" s="19"/>
      <c r="Z23" s="19"/>
      <c r="AA23" s="20"/>
      <c r="AB23" s="20"/>
      <c r="AD23" s="20"/>
      <c r="AE23" s="20"/>
    </row>
    <row r="24" spans="1:31" ht="15.75" customHeight="1">
      <c r="A24" s="467"/>
      <c r="B24" s="372"/>
      <c r="C24" s="373"/>
      <c r="D24" s="374"/>
      <c r="E24" s="468"/>
      <c r="F24" s="468"/>
      <c r="G24" s="468"/>
      <c r="H24" s="375"/>
      <c r="I24" s="375"/>
      <c r="J24" s="373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14"/>
      <c r="W24" s="14"/>
      <c r="X24" s="14"/>
      <c r="Y24" s="14"/>
      <c r="Z24" s="14"/>
      <c r="AA24" s="15"/>
      <c r="AB24" s="15"/>
      <c r="AD24" s="15"/>
      <c r="AE24" s="15"/>
    </row>
    <row r="25" spans="1:31" ht="21.75" customHeight="1">
      <c r="A25" s="467"/>
      <c r="B25" s="372"/>
      <c r="C25" s="376"/>
      <c r="D25" s="469"/>
      <c r="E25" s="469"/>
      <c r="F25" s="469"/>
      <c r="G25" s="469"/>
      <c r="H25" s="377"/>
      <c r="I25" s="377"/>
      <c r="J25" s="378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17"/>
      <c r="W25" s="17"/>
      <c r="X25" s="17"/>
      <c r="Y25" s="17"/>
      <c r="Z25" s="17"/>
      <c r="AA25" s="21"/>
      <c r="AB25" s="21"/>
      <c r="AD25" s="21"/>
      <c r="AE25" s="21"/>
    </row>
  </sheetData>
  <sheetProtection password="E3E8" sheet="1"/>
  <mergeCells count="66">
    <mergeCell ref="A24:A25"/>
    <mergeCell ref="E24:G24"/>
    <mergeCell ref="D25:G25"/>
    <mergeCell ref="A16:A23"/>
    <mergeCell ref="D16:G17"/>
    <mergeCell ref="J16:J17"/>
    <mergeCell ref="N21:Q21"/>
    <mergeCell ref="K16:K23"/>
    <mergeCell ref="N16:Q17"/>
    <mergeCell ref="T16:T17"/>
    <mergeCell ref="D18:G18"/>
    <mergeCell ref="N18:Q18"/>
    <mergeCell ref="D19:G19"/>
    <mergeCell ref="N19:Q19"/>
    <mergeCell ref="D23:G23"/>
    <mergeCell ref="N23:Q23"/>
    <mergeCell ref="Y14:Y15"/>
    <mergeCell ref="Z14:Z15"/>
    <mergeCell ref="AC14:AC15"/>
    <mergeCell ref="D22:G22"/>
    <mergeCell ref="H22:J22"/>
    <mergeCell ref="N22:Q22"/>
    <mergeCell ref="R22:T22"/>
    <mergeCell ref="D20:G20"/>
    <mergeCell ref="N20:Q20"/>
    <mergeCell ref="D21:G21"/>
    <mergeCell ref="W14:W15"/>
    <mergeCell ref="X14:X15"/>
    <mergeCell ref="R14:T14"/>
    <mergeCell ref="U14:U15"/>
    <mergeCell ref="V14:V15"/>
    <mergeCell ref="D15:G15"/>
    <mergeCell ref="D12:G12"/>
    <mergeCell ref="N12:Q12"/>
    <mergeCell ref="D13:G13"/>
    <mergeCell ref="N13:Q13"/>
    <mergeCell ref="N15:Q15"/>
    <mergeCell ref="D14:G14"/>
    <mergeCell ref="H14:J14"/>
    <mergeCell ref="N14:Q14"/>
    <mergeCell ref="T8:T9"/>
    <mergeCell ref="D10:G10"/>
    <mergeCell ref="N10:Q10"/>
    <mergeCell ref="D11:G11"/>
    <mergeCell ref="N11:Q11"/>
    <mergeCell ref="A8:A15"/>
    <mergeCell ref="D8:G9"/>
    <mergeCell ref="J8:J9"/>
    <mergeCell ref="K8:K15"/>
    <mergeCell ref="N8:Q9"/>
    <mergeCell ref="C5:D5"/>
    <mergeCell ref="N5:P5"/>
    <mergeCell ref="A6:B6"/>
    <mergeCell ref="C6:E6"/>
    <mergeCell ref="G6:H6"/>
    <mergeCell ref="N6:P6"/>
    <mergeCell ref="L5:M5"/>
    <mergeCell ref="L6:M6"/>
    <mergeCell ref="L2:M2"/>
    <mergeCell ref="N2:P2"/>
    <mergeCell ref="N3:P3"/>
    <mergeCell ref="A4:B4"/>
    <mergeCell ref="C4:F4"/>
    <mergeCell ref="N4:P4"/>
    <mergeCell ref="L3:M3"/>
    <mergeCell ref="L4:M4"/>
  </mergeCells>
  <printOptions horizontalCentered="1" verticalCentered="1"/>
  <pageMargins left="0" right="0" top="1.1811023622047245" bottom="1.1811023622047245" header="0" footer="0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T46"/>
  <sheetViews>
    <sheetView showGridLines="0" zoomScale="67" zoomScaleNormal="67" zoomScalePageLayoutView="0" workbookViewId="0" topLeftCell="A22">
      <selection activeCell="V36" sqref="V36"/>
    </sheetView>
  </sheetViews>
  <sheetFormatPr defaultColWidth="9.140625" defaultRowHeight="12.75"/>
  <cols>
    <col min="1" max="1" width="3.140625" style="4" customWidth="1"/>
    <col min="2" max="2" width="3.7109375" style="4" customWidth="1"/>
    <col min="3" max="3" width="10.00390625" style="4" bestFit="1" customWidth="1"/>
    <col min="4" max="8" width="5.57421875" style="4" customWidth="1"/>
    <col min="9" max="9" width="9.140625" style="4" customWidth="1"/>
    <col min="10" max="10" width="13.140625" style="4" bestFit="1" customWidth="1"/>
    <col min="11" max="11" width="10.57421875" style="4" customWidth="1"/>
    <col min="12" max="12" width="12.7109375" style="4" customWidth="1"/>
    <col min="13" max="14" width="9.140625" style="4" customWidth="1"/>
    <col min="15" max="15" width="14.421875" style="4" customWidth="1"/>
    <col min="16" max="16" width="11.7109375" style="4" customWidth="1"/>
    <col min="17" max="17" width="9.140625" style="4" customWidth="1"/>
    <col min="18" max="18" width="11.421875" style="4" customWidth="1"/>
    <col min="19" max="19" width="15.7109375" style="4" customWidth="1"/>
    <col min="20" max="20" width="21.57421875" style="4" customWidth="1"/>
    <col min="21" max="16384" width="9.140625" style="4" customWidth="1"/>
  </cols>
  <sheetData>
    <row r="1" spans="1:19" ht="25.5" customHeight="1">
      <c r="A1" s="470"/>
      <c r="B1" s="470"/>
      <c r="C1" s="470"/>
      <c r="D1" s="470"/>
      <c r="E1" s="470"/>
      <c r="F1" s="470"/>
      <c r="G1" s="470"/>
      <c r="H1" s="12"/>
      <c r="I1" s="471" t="s">
        <v>46</v>
      </c>
      <c r="J1" s="471"/>
      <c r="K1" s="471"/>
      <c r="L1" s="471"/>
      <c r="M1" s="471"/>
      <c r="N1" s="471"/>
      <c r="O1" s="471"/>
      <c r="P1" s="24"/>
      <c r="Q1" s="24"/>
      <c r="R1" s="24"/>
      <c r="S1" s="24"/>
    </row>
    <row r="2" spans="1:20" ht="25.5" customHeight="1">
      <c r="A2" s="470"/>
      <c r="B2" s="470"/>
      <c r="C2" s="470"/>
      <c r="D2" s="470"/>
      <c r="E2" s="470"/>
      <c r="F2" s="470"/>
      <c r="G2" s="470"/>
      <c r="H2" s="12"/>
      <c r="I2" s="471"/>
      <c r="J2" s="471"/>
      <c r="K2" s="471"/>
      <c r="L2" s="471"/>
      <c r="M2" s="471"/>
      <c r="N2" s="471"/>
      <c r="O2" s="471"/>
      <c r="P2" s="24"/>
      <c r="Q2" s="24"/>
      <c r="R2" s="25" t="s">
        <v>22</v>
      </c>
      <c r="S2" s="26" t="str">
        <f>IF(Holdanmeldelse!F2&lt;&gt;0,Holdanmeldelse!F2," ")</f>
        <v> </v>
      </c>
      <c r="T2" s="27"/>
    </row>
    <row r="3" spans="1:19" ht="18" customHeight="1">
      <c r="A3" s="470"/>
      <c r="B3" s="470"/>
      <c r="C3" s="470"/>
      <c r="D3" s="470"/>
      <c r="E3" s="470"/>
      <c r="F3" s="470"/>
      <c r="G3" s="470"/>
      <c r="I3" s="28"/>
      <c r="J3" s="29"/>
      <c r="K3" s="30"/>
      <c r="L3" s="30"/>
      <c r="M3" s="30"/>
      <c r="N3" s="30"/>
      <c r="O3" s="30"/>
      <c r="P3" s="30"/>
      <c r="R3" s="7"/>
      <c r="S3" s="31"/>
    </row>
    <row r="4" spans="1:18" ht="18" customHeight="1">
      <c r="A4" s="470"/>
      <c r="B4" s="470"/>
      <c r="C4" s="470"/>
      <c r="D4" s="470"/>
      <c r="E4" s="470"/>
      <c r="F4" s="470"/>
      <c r="G4" s="470"/>
      <c r="I4" s="28" t="s">
        <v>47</v>
      </c>
      <c r="J4" s="472">
        <f>Holdanmeldelse!C2</f>
        <v>0</v>
      </c>
      <c r="K4" s="472"/>
      <c r="L4" s="28" t="s">
        <v>26</v>
      </c>
      <c r="M4" s="473" t="str">
        <f>IF(Holdanmeldelse!C4&lt;&gt;0,Holdanmeldelse!C4," ")</f>
        <v> </v>
      </c>
      <c r="N4" s="473"/>
      <c r="O4" s="473"/>
      <c r="P4" s="28" t="s">
        <v>29</v>
      </c>
      <c r="Q4" s="492" t="str">
        <f>IF(Holdanmeldelse!C6&lt;&gt;0,Holdanmeldelse!C6," ")</f>
        <v> </v>
      </c>
      <c r="R4" s="492"/>
    </row>
    <row r="5" spans="1:19" ht="13.5" customHeight="1" thickBot="1">
      <c r="A5" s="470"/>
      <c r="B5" s="470"/>
      <c r="C5" s="470"/>
      <c r="D5" s="470"/>
      <c r="E5" s="470"/>
      <c r="F5" s="470"/>
      <c r="G5" s="470"/>
      <c r="H5" s="12"/>
      <c r="I5" s="12"/>
      <c r="Q5" s="32"/>
      <c r="R5" s="32"/>
      <c r="S5" s="32"/>
    </row>
    <row r="6" spans="1:20" ht="15.75" customHeight="1">
      <c r="A6" s="12"/>
      <c r="B6" s="485"/>
      <c r="C6" s="13" t="s">
        <v>48</v>
      </c>
      <c r="D6" s="33"/>
      <c r="E6" s="34"/>
      <c r="F6" s="34"/>
      <c r="G6" s="35"/>
      <c r="H6" s="35"/>
      <c r="I6" s="36"/>
      <c r="J6" s="37"/>
      <c r="K6" s="38" t="s">
        <v>49</v>
      </c>
      <c r="L6" s="38" t="s">
        <v>50</v>
      </c>
      <c r="M6" s="37"/>
      <c r="N6" s="38" t="s">
        <v>51</v>
      </c>
      <c r="O6" s="38" t="s">
        <v>52</v>
      </c>
      <c r="P6" s="38" t="s">
        <v>53</v>
      </c>
      <c r="Q6" s="39"/>
      <c r="R6" s="40" t="s">
        <v>54</v>
      </c>
      <c r="S6" s="41" t="s">
        <v>55</v>
      </c>
      <c r="T6" s="42"/>
    </row>
    <row r="7" spans="1:20" ht="16.5" customHeight="1" thickBot="1">
      <c r="A7" s="43"/>
      <c r="B7" s="486"/>
      <c r="C7" s="44" t="s">
        <v>56</v>
      </c>
      <c r="D7" s="487" t="s">
        <v>35</v>
      </c>
      <c r="E7" s="488"/>
      <c r="F7" s="488"/>
      <c r="G7" s="488"/>
      <c r="H7" s="45" t="s">
        <v>57</v>
      </c>
      <c r="I7" s="46" t="s">
        <v>58</v>
      </c>
      <c r="J7" s="47" t="s">
        <v>59</v>
      </c>
      <c r="K7" s="45" t="s">
        <v>60</v>
      </c>
      <c r="L7" s="47" t="s">
        <v>61</v>
      </c>
      <c r="M7" s="47" t="s">
        <v>62</v>
      </c>
      <c r="N7" s="45" t="s">
        <v>63</v>
      </c>
      <c r="O7" s="47" t="s">
        <v>64</v>
      </c>
      <c r="P7" s="47" t="s">
        <v>65</v>
      </c>
      <c r="Q7" s="47" t="s">
        <v>66</v>
      </c>
      <c r="R7" s="48" t="s">
        <v>67</v>
      </c>
      <c r="S7" s="49" t="s">
        <v>68</v>
      </c>
      <c r="T7" s="50" t="s">
        <v>69</v>
      </c>
    </row>
    <row r="8" spans="1:20" ht="16.5" customHeight="1">
      <c r="A8" s="489" t="s">
        <v>70</v>
      </c>
      <c r="B8" s="474">
        <v>1</v>
      </c>
      <c r="C8" s="476" t="str">
        <f>IF(Holdanmeldelse!C10&lt;&gt;0,Holdanmeldelse!C10," ")</f>
        <v> </v>
      </c>
      <c r="D8" s="478" t="str">
        <f>IF(Holdanmeldelse!D10&lt;&gt;0,+Holdanmeldelse!D10," ")</f>
        <v> </v>
      </c>
      <c r="E8" s="479"/>
      <c r="F8" s="479"/>
      <c r="G8" s="479"/>
      <c r="H8" s="480"/>
      <c r="I8" s="51">
        <v>1</v>
      </c>
      <c r="J8" s="52"/>
      <c r="K8" s="53"/>
      <c r="L8" s="53"/>
      <c r="M8" s="53"/>
      <c r="N8" s="53"/>
      <c r="O8" s="54"/>
      <c r="P8" s="53"/>
      <c r="Q8" s="53"/>
      <c r="R8" s="55"/>
      <c r="S8" s="56"/>
      <c r="T8" s="57"/>
    </row>
    <row r="9" spans="1:20" ht="16.5" customHeight="1" thickBot="1">
      <c r="A9" s="490"/>
      <c r="B9" s="475"/>
      <c r="C9" s="477"/>
      <c r="D9" s="481"/>
      <c r="E9" s="482"/>
      <c r="F9" s="482"/>
      <c r="G9" s="482"/>
      <c r="H9" s="483"/>
      <c r="I9" s="58">
        <v>2</v>
      </c>
      <c r="J9" s="59"/>
      <c r="K9" s="60"/>
      <c r="L9" s="60"/>
      <c r="M9" s="60"/>
      <c r="N9" s="60"/>
      <c r="O9" s="59"/>
      <c r="P9" s="60"/>
      <c r="Q9" s="60"/>
      <c r="R9" s="61"/>
      <c r="S9" s="62"/>
      <c r="T9" s="63"/>
    </row>
    <row r="10" spans="1:20" ht="16.5" customHeight="1">
      <c r="A10" s="490"/>
      <c r="B10" s="474">
        <v>2</v>
      </c>
      <c r="C10" s="476" t="str">
        <f>IF(Holdanmeldelse!C11&lt;&gt;0,Holdanmeldelse!C11," ")</f>
        <v> </v>
      </c>
      <c r="D10" s="478" t="str">
        <f>IF(Holdanmeldelse!D11&lt;&gt;0,+Holdanmeldelse!D11," ")</f>
        <v> </v>
      </c>
      <c r="E10" s="479"/>
      <c r="F10" s="479"/>
      <c r="G10" s="479"/>
      <c r="H10" s="480"/>
      <c r="I10" s="6">
        <v>1</v>
      </c>
      <c r="J10" s="54"/>
      <c r="K10" s="64"/>
      <c r="L10" s="64"/>
      <c r="M10" s="64"/>
      <c r="N10" s="64"/>
      <c r="O10" s="64"/>
      <c r="P10" s="54"/>
      <c r="Q10" s="64"/>
      <c r="R10" s="65"/>
      <c r="S10" s="66"/>
      <c r="T10" s="57"/>
    </row>
    <row r="11" spans="1:20" ht="16.5" customHeight="1" thickBot="1">
      <c r="A11" s="490"/>
      <c r="B11" s="475"/>
      <c r="C11" s="477"/>
      <c r="D11" s="481"/>
      <c r="E11" s="482"/>
      <c r="F11" s="482"/>
      <c r="G11" s="482"/>
      <c r="H11" s="483"/>
      <c r="I11" s="58">
        <v>2</v>
      </c>
      <c r="J11" s="59"/>
      <c r="K11" s="60"/>
      <c r="L11" s="60"/>
      <c r="M11" s="60"/>
      <c r="N11" s="60"/>
      <c r="O11" s="60"/>
      <c r="P11" s="59"/>
      <c r="Q11" s="60"/>
      <c r="R11" s="61"/>
      <c r="S11" s="62"/>
      <c r="T11" s="63"/>
    </row>
    <row r="12" spans="1:20" ht="16.5" customHeight="1">
      <c r="A12" s="490"/>
      <c r="B12" s="484">
        <v>3</v>
      </c>
      <c r="C12" s="476" t="str">
        <f>IF(Holdanmeldelse!C12&lt;&gt;0,Holdanmeldelse!C12," ")</f>
        <v> </v>
      </c>
      <c r="D12" s="478" t="str">
        <f>IF(Holdanmeldelse!D12&lt;&gt;0,+Holdanmeldelse!D12," ")</f>
        <v> </v>
      </c>
      <c r="E12" s="479"/>
      <c r="F12" s="479"/>
      <c r="G12" s="479"/>
      <c r="H12" s="480"/>
      <c r="I12" s="6">
        <v>1</v>
      </c>
      <c r="J12" s="64"/>
      <c r="K12" s="64"/>
      <c r="L12" s="64"/>
      <c r="M12" s="64"/>
      <c r="N12" s="64"/>
      <c r="O12" s="64"/>
      <c r="P12" s="64"/>
      <c r="Q12" s="64"/>
      <c r="R12" s="65"/>
      <c r="S12" s="66"/>
      <c r="T12" s="57"/>
    </row>
    <row r="13" spans="1:20" ht="16.5" customHeight="1" thickBot="1">
      <c r="A13" s="490"/>
      <c r="B13" s="475"/>
      <c r="C13" s="477"/>
      <c r="D13" s="481"/>
      <c r="E13" s="482"/>
      <c r="F13" s="482"/>
      <c r="G13" s="482"/>
      <c r="H13" s="483"/>
      <c r="I13" s="58">
        <v>2</v>
      </c>
      <c r="J13" s="60"/>
      <c r="K13" s="60"/>
      <c r="L13" s="60"/>
      <c r="M13" s="60"/>
      <c r="N13" s="60"/>
      <c r="O13" s="60"/>
      <c r="P13" s="60"/>
      <c r="Q13" s="59"/>
      <c r="R13" s="61"/>
      <c r="S13" s="62"/>
      <c r="T13" s="63"/>
    </row>
    <row r="14" spans="1:20" ht="16.5" customHeight="1">
      <c r="A14" s="490"/>
      <c r="B14" s="484">
        <v>4</v>
      </c>
      <c r="C14" s="476" t="str">
        <f>IF(Holdanmeldelse!C13&lt;&gt;0,Holdanmeldelse!C13," ")</f>
        <v> </v>
      </c>
      <c r="D14" s="478" t="str">
        <f>IF(Holdanmeldelse!D13&lt;&gt;0,+Holdanmeldelse!D13," ")</f>
        <v> </v>
      </c>
      <c r="E14" s="479"/>
      <c r="F14" s="479"/>
      <c r="G14" s="479"/>
      <c r="H14" s="480"/>
      <c r="I14" s="6">
        <v>1</v>
      </c>
      <c r="J14" s="67"/>
      <c r="K14" s="67"/>
      <c r="L14" s="67"/>
      <c r="M14" s="67"/>
      <c r="N14" s="67"/>
      <c r="O14" s="67"/>
      <c r="P14" s="67"/>
      <c r="Q14" s="64"/>
      <c r="R14" s="68"/>
      <c r="S14" s="69"/>
      <c r="T14" s="70"/>
    </row>
    <row r="15" spans="1:20" ht="16.5" customHeight="1" thickBot="1">
      <c r="A15" s="490"/>
      <c r="B15" s="475"/>
      <c r="C15" s="477"/>
      <c r="D15" s="481"/>
      <c r="E15" s="482"/>
      <c r="F15" s="482"/>
      <c r="G15" s="482"/>
      <c r="H15" s="483"/>
      <c r="I15" s="71">
        <v>2</v>
      </c>
      <c r="J15" s="72"/>
      <c r="K15" s="72"/>
      <c r="L15" s="72"/>
      <c r="M15" s="72"/>
      <c r="N15" s="72"/>
      <c r="O15" s="72"/>
      <c r="P15" s="72"/>
      <c r="Q15" s="73"/>
      <c r="R15" s="74"/>
      <c r="S15" s="75"/>
      <c r="T15" s="63"/>
    </row>
    <row r="16" spans="1:19" ht="22.5" customHeight="1" thickBot="1">
      <c r="A16" s="76"/>
      <c r="B16" s="77"/>
      <c r="C16" s="78" t="str">
        <f>IF(Holdanmeldelse!C14&lt;&gt;0,Holdanmeldelse!C14," ")</f>
        <v> </v>
      </c>
      <c r="D16" s="491" t="str">
        <f>IF(Holdanmeldelse!D14&lt;&gt;0,Holdanmeldelse!D14," ")</f>
        <v> </v>
      </c>
      <c r="E16" s="491"/>
      <c r="F16" s="491"/>
      <c r="G16" s="491"/>
      <c r="H16" s="491"/>
      <c r="I16" s="80"/>
      <c r="J16" s="81" t="s">
        <v>71</v>
      </c>
      <c r="K16" s="79"/>
      <c r="L16" s="79"/>
      <c r="M16" s="79"/>
      <c r="N16" s="79"/>
      <c r="O16" s="79"/>
      <c r="P16" s="79"/>
      <c r="Q16" s="79"/>
      <c r="R16" s="82"/>
      <c r="S16" s="79"/>
    </row>
    <row r="17" spans="1:20" ht="16.5" customHeight="1">
      <c r="A17" s="489" t="s">
        <v>72</v>
      </c>
      <c r="B17" s="484">
        <v>1</v>
      </c>
      <c r="C17" s="476" t="str">
        <f>IF(Holdanmeldelse!M10&lt;&gt;0,Holdanmeldelse!M10," ")</f>
        <v> </v>
      </c>
      <c r="D17" s="478" t="str">
        <f>IF(Holdanmeldelse!N10&lt;&gt;0,+Holdanmeldelse!N10," ")</f>
        <v> </v>
      </c>
      <c r="E17" s="479"/>
      <c r="F17" s="479"/>
      <c r="G17" s="479"/>
      <c r="H17" s="480"/>
      <c r="I17" s="6">
        <v>1</v>
      </c>
      <c r="J17" s="64"/>
      <c r="K17" s="64"/>
      <c r="L17" s="64"/>
      <c r="M17" s="64"/>
      <c r="N17" s="64"/>
      <c r="O17" s="64"/>
      <c r="P17" s="83"/>
      <c r="Q17" s="64"/>
      <c r="R17" s="65"/>
      <c r="S17" s="66"/>
      <c r="T17" s="70"/>
    </row>
    <row r="18" spans="1:20" ht="16.5" customHeight="1" thickBot="1">
      <c r="A18" s="490"/>
      <c r="B18" s="475"/>
      <c r="C18" s="477"/>
      <c r="D18" s="481"/>
      <c r="E18" s="482"/>
      <c r="F18" s="482"/>
      <c r="G18" s="482"/>
      <c r="H18" s="483"/>
      <c r="I18" s="58">
        <v>2</v>
      </c>
      <c r="J18" s="60"/>
      <c r="K18" s="59"/>
      <c r="L18" s="59"/>
      <c r="M18" s="60"/>
      <c r="N18" s="60"/>
      <c r="O18" s="59"/>
      <c r="P18" s="60"/>
      <c r="Q18" s="60"/>
      <c r="R18" s="61"/>
      <c r="S18" s="62"/>
      <c r="T18" s="63"/>
    </row>
    <row r="19" spans="1:20" ht="16.5" customHeight="1">
      <c r="A19" s="490"/>
      <c r="B19" s="474">
        <v>2</v>
      </c>
      <c r="C19" s="476" t="str">
        <f>IF(Holdanmeldelse!M11&lt;&gt;0,Holdanmeldelse!M11," ")</f>
        <v> </v>
      </c>
      <c r="D19" s="478" t="str">
        <f>IF(Holdanmeldelse!N11&lt;&gt;0,+Holdanmeldelse!N11," ")</f>
        <v> </v>
      </c>
      <c r="E19" s="479"/>
      <c r="F19" s="479"/>
      <c r="G19" s="479"/>
      <c r="H19" s="480"/>
      <c r="I19" s="6">
        <v>1</v>
      </c>
      <c r="J19" s="64"/>
      <c r="K19" s="64"/>
      <c r="L19" s="64"/>
      <c r="M19" s="64"/>
      <c r="N19" s="64"/>
      <c r="O19" s="64"/>
      <c r="P19" s="64"/>
      <c r="Q19" s="64"/>
      <c r="R19" s="65"/>
      <c r="S19" s="66"/>
      <c r="T19" s="57"/>
    </row>
    <row r="20" spans="1:20" ht="16.5" customHeight="1" thickBot="1">
      <c r="A20" s="490"/>
      <c r="B20" s="475"/>
      <c r="C20" s="477"/>
      <c r="D20" s="481"/>
      <c r="E20" s="482"/>
      <c r="F20" s="482"/>
      <c r="G20" s="482"/>
      <c r="H20" s="483"/>
      <c r="I20" s="58">
        <v>2</v>
      </c>
      <c r="J20" s="60"/>
      <c r="K20" s="59"/>
      <c r="L20" s="59"/>
      <c r="M20" s="60"/>
      <c r="N20" s="60"/>
      <c r="O20" s="60"/>
      <c r="P20" s="59"/>
      <c r="Q20" s="60"/>
      <c r="R20" s="61"/>
      <c r="S20" s="62"/>
      <c r="T20" s="63"/>
    </row>
    <row r="21" spans="1:20" ht="16.5" customHeight="1">
      <c r="A21" s="490"/>
      <c r="B21" s="484">
        <v>3</v>
      </c>
      <c r="C21" s="476" t="str">
        <f>IF(Holdanmeldelse!M12&lt;&gt;0,Holdanmeldelse!M12," ")</f>
        <v> </v>
      </c>
      <c r="D21" s="478" t="str">
        <f>IF(Holdanmeldelse!N12&lt;&gt;0,+Holdanmeldelse!N12," ")</f>
        <v> </v>
      </c>
      <c r="E21" s="479"/>
      <c r="F21" s="479"/>
      <c r="G21" s="479"/>
      <c r="H21" s="480"/>
      <c r="I21" s="6">
        <v>1</v>
      </c>
      <c r="J21" s="64"/>
      <c r="K21" s="64"/>
      <c r="L21" s="64"/>
      <c r="M21" s="64"/>
      <c r="N21" s="64"/>
      <c r="O21" s="64"/>
      <c r="P21" s="64"/>
      <c r="Q21" s="64"/>
      <c r="R21" s="65"/>
      <c r="S21" s="66"/>
      <c r="T21" s="57"/>
    </row>
    <row r="22" spans="1:20" ht="16.5" customHeight="1" thickBot="1">
      <c r="A22" s="490"/>
      <c r="B22" s="475"/>
      <c r="C22" s="477"/>
      <c r="D22" s="481"/>
      <c r="E22" s="482"/>
      <c r="F22" s="482"/>
      <c r="G22" s="482"/>
      <c r="H22" s="483"/>
      <c r="I22" s="58">
        <v>2</v>
      </c>
      <c r="J22" s="60"/>
      <c r="K22" s="59"/>
      <c r="L22" s="59"/>
      <c r="M22" s="60"/>
      <c r="N22" s="60"/>
      <c r="O22" s="60"/>
      <c r="P22" s="60"/>
      <c r="Q22" s="59"/>
      <c r="R22" s="61"/>
      <c r="S22" s="62"/>
      <c r="T22" s="63"/>
    </row>
    <row r="23" spans="1:20" ht="16.5" customHeight="1">
      <c r="A23" s="490"/>
      <c r="B23" s="484">
        <v>4</v>
      </c>
      <c r="C23" s="476" t="str">
        <f>IF(Holdanmeldelse!M13&lt;&gt;0,Holdanmeldelse!M13," ")</f>
        <v> </v>
      </c>
      <c r="D23" s="478" t="str">
        <f>IF(Holdanmeldelse!N13&lt;&gt;0,+Holdanmeldelse!N13," ")</f>
        <v> </v>
      </c>
      <c r="E23" s="479"/>
      <c r="F23" s="479"/>
      <c r="G23" s="479"/>
      <c r="H23" s="480"/>
      <c r="I23" s="71"/>
      <c r="J23" s="72"/>
      <c r="K23" s="73"/>
      <c r="L23" s="73"/>
      <c r="M23" s="72"/>
      <c r="N23" s="72"/>
      <c r="O23" s="72"/>
      <c r="P23" s="72"/>
      <c r="Q23" s="73"/>
      <c r="R23" s="74"/>
      <c r="S23" s="75"/>
      <c r="T23" s="84"/>
    </row>
    <row r="24" spans="1:20" ht="16.5" customHeight="1" thickBot="1">
      <c r="A24" s="490"/>
      <c r="B24" s="475"/>
      <c r="C24" s="477"/>
      <c r="D24" s="481"/>
      <c r="E24" s="482"/>
      <c r="F24" s="482"/>
      <c r="G24" s="482"/>
      <c r="H24" s="483"/>
      <c r="I24" s="58"/>
      <c r="J24" s="60"/>
      <c r="K24" s="59"/>
      <c r="L24" s="59"/>
      <c r="M24" s="60"/>
      <c r="N24" s="60"/>
      <c r="O24" s="60"/>
      <c r="P24" s="60"/>
      <c r="Q24" s="59"/>
      <c r="R24" s="61"/>
      <c r="S24" s="62"/>
      <c r="T24" s="63"/>
    </row>
    <row r="25" spans="1:19" ht="22.5" customHeight="1" thickBot="1">
      <c r="A25" s="85"/>
      <c r="B25" s="77"/>
      <c r="C25" s="78" t="str">
        <f>IF(Holdanmeldelse!M14&lt;&gt;0,Holdanmeldelse!M14," ")</f>
        <v> </v>
      </c>
      <c r="D25" s="491" t="str">
        <f>IF(Holdanmeldelse!N14&lt;&gt;0,Holdanmeldelse!N14," ")</f>
        <v> </v>
      </c>
      <c r="E25" s="491"/>
      <c r="F25" s="491"/>
      <c r="G25" s="491"/>
      <c r="H25" s="491"/>
      <c r="I25" s="80"/>
      <c r="J25" s="81" t="s">
        <v>73</v>
      </c>
      <c r="K25" s="82"/>
      <c r="L25" s="82"/>
      <c r="M25" s="79"/>
      <c r="N25" s="79"/>
      <c r="O25" s="79"/>
      <c r="P25" s="79"/>
      <c r="Q25" s="79"/>
      <c r="R25" s="82"/>
      <c r="S25" s="79"/>
    </row>
    <row r="26" spans="1:20" ht="16.5" customHeight="1">
      <c r="A26" s="489" t="s">
        <v>74</v>
      </c>
      <c r="B26" s="484">
        <v>1</v>
      </c>
      <c r="C26" s="476" t="str">
        <f>IF(Holdanmeldelse!C18&lt;&gt;0,Holdanmeldelse!C18," ")</f>
        <v> </v>
      </c>
      <c r="D26" s="478" t="str">
        <f>IF(Holdanmeldelse!D18&lt;&gt;0,+Holdanmeldelse!D18," ")</f>
        <v> </v>
      </c>
      <c r="E26" s="479"/>
      <c r="F26" s="479"/>
      <c r="G26" s="479"/>
      <c r="H26" s="480"/>
      <c r="I26" s="6">
        <v>1</v>
      </c>
      <c r="J26" s="64"/>
      <c r="K26" s="64"/>
      <c r="L26" s="64"/>
      <c r="M26" s="64"/>
      <c r="N26" s="64"/>
      <c r="O26" s="64"/>
      <c r="P26" s="64"/>
      <c r="Q26" s="64"/>
      <c r="R26" s="65"/>
      <c r="S26" s="66"/>
      <c r="T26" s="70"/>
    </row>
    <row r="27" spans="1:20" ht="16.5" customHeight="1" thickBot="1">
      <c r="A27" s="490"/>
      <c r="B27" s="475"/>
      <c r="C27" s="477"/>
      <c r="D27" s="481"/>
      <c r="E27" s="482"/>
      <c r="F27" s="482"/>
      <c r="G27" s="482"/>
      <c r="H27" s="483"/>
      <c r="I27" s="58">
        <v>2</v>
      </c>
      <c r="J27" s="60"/>
      <c r="K27" s="60"/>
      <c r="L27" s="60"/>
      <c r="M27" s="59"/>
      <c r="N27" s="60"/>
      <c r="O27" s="59"/>
      <c r="P27" s="60"/>
      <c r="Q27" s="60"/>
      <c r="R27" s="61"/>
      <c r="S27" s="62"/>
      <c r="T27" s="63"/>
    </row>
    <row r="28" spans="1:20" ht="16.5" customHeight="1">
      <c r="A28" s="490"/>
      <c r="B28" s="474">
        <v>2</v>
      </c>
      <c r="C28" s="476" t="str">
        <f>IF(Holdanmeldelse!C19&lt;&gt;0,Holdanmeldelse!C19," ")</f>
        <v> </v>
      </c>
      <c r="D28" s="478" t="str">
        <f>IF(Holdanmeldelse!D19&lt;&gt;0,+Holdanmeldelse!D19," ")</f>
        <v> </v>
      </c>
      <c r="E28" s="479"/>
      <c r="F28" s="479"/>
      <c r="G28" s="479"/>
      <c r="H28" s="480"/>
      <c r="I28" s="6">
        <v>1</v>
      </c>
      <c r="J28" s="64"/>
      <c r="K28" s="64"/>
      <c r="L28" s="64"/>
      <c r="M28" s="64"/>
      <c r="N28" s="64"/>
      <c r="O28" s="64"/>
      <c r="P28" s="64"/>
      <c r="Q28" s="64"/>
      <c r="R28" s="65"/>
      <c r="S28" s="66"/>
      <c r="T28" s="57"/>
    </row>
    <row r="29" spans="1:20" ht="16.5" customHeight="1" thickBot="1">
      <c r="A29" s="490"/>
      <c r="B29" s="475"/>
      <c r="C29" s="477"/>
      <c r="D29" s="481"/>
      <c r="E29" s="482"/>
      <c r="F29" s="482"/>
      <c r="G29" s="482"/>
      <c r="H29" s="483"/>
      <c r="I29" s="58">
        <v>2</v>
      </c>
      <c r="J29" s="60"/>
      <c r="K29" s="60"/>
      <c r="L29" s="60"/>
      <c r="M29" s="59"/>
      <c r="N29" s="60"/>
      <c r="O29" s="60"/>
      <c r="P29" s="59"/>
      <c r="Q29" s="60"/>
      <c r="R29" s="61"/>
      <c r="S29" s="62"/>
      <c r="T29" s="63"/>
    </row>
    <row r="30" spans="1:20" ht="16.5" customHeight="1">
      <c r="A30" s="490"/>
      <c r="B30" s="484">
        <v>3</v>
      </c>
      <c r="C30" s="476" t="str">
        <f>IF(Holdanmeldelse!C20&lt;&gt;0,Holdanmeldelse!C20," ")</f>
        <v> </v>
      </c>
      <c r="D30" s="478" t="str">
        <f>IF(Holdanmeldelse!D20&lt;&gt;0,+Holdanmeldelse!D20," ")</f>
        <v> </v>
      </c>
      <c r="E30" s="479"/>
      <c r="F30" s="479"/>
      <c r="G30" s="479"/>
      <c r="H30" s="480"/>
      <c r="I30" s="6">
        <v>1</v>
      </c>
      <c r="J30" s="64"/>
      <c r="K30" s="64"/>
      <c r="L30" s="64"/>
      <c r="M30" s="64"/>
      <c r="N30" s="64"/>
      <c r="O30" s="64"/>
      <c r="P30" s="64"/>
      <c r="Q30" s="64"/>
      <c r="R30" s="65"/>
      <c r="S30" s="66"/>
      <c r="T30" s="57"/>
    </row>
    <row r="31" spans="1:20" ht="16.5" customHeight="1" thickBot="1">
      <c r="A31" s="490"/>
      <c r="B31" s="475"/>
      <c r="C31" s="477"/>
      <c r="D31" s="481"/>
      <c r="E31" s="482"/>
      <c r="F31" s="482"/>
      <c r="G31" s="482"/>
      <c r="H31" s="483"/>
      <c r="I31" s="58">
        <v>2</v>
      </c>
      <c r="J31" s="60"/>
      <c r="K31" s="60"/>
      <c r="L31" s="60"/>
      <c r="M31" s="59"/>
      <c r="N31" s="60"/>
      <c r="O31" s="60"/>
      <c r="P31" s="60"/>
      <c r="Q31" s="59"/>
      <c r="R31" s="61"/>
      <c r="S31" s="62"/>
      <c r="T31" s="63"/>
    </row>
    <row r="32" spans="1:20" ht="16.5" customHeight="1">
      <c r="A32" s="490"/>
      <c r="B32" s="484">
        <v>4</v>
      </c>
      <c r="C32" s="476" t="str">
        <f>IF(Holdanmeldelse!C21&lt;&gt;0,Holdanmeldelse!C21," ")</f>
        <v> </v>
      </c>
      <c r="D32" s="478" t="str">
        <f>IF(Holdanmeldelse!D21&lt;&gt;0,+Holdanmeldelse!D21," ")</f>
        <v> </v>
      </c>
      <c r="E32" s="479"/>
      <c r="F32" s="479"/>
      <c r="G32" s="479"/>
      <c r="H32" s="480"/>
      <c r="I32" s="71">
        <v>1</v>
      </c>
      <c r="J32" s="72"/>
      <c r="K32" s="72"/>
      <c r="L32" s="72"/>
      <c r="M32" s="73"/>
      <c r="N32" s="72"/>
      <c r="O32" s="72"/>
      <c r="P32" s="72"/>
      <c r="Q32" s="73"/>
      <c r="R32" s="74"/>
      <c r="S32" s="75"/>
      <c r="T32" s="84"/>
    </row>
    <row r="33" spans="1:20" ht="16.5" customHeight="1" thickBot="1">
      <c r="A33" s="490"/>
      <c r="B33" s="475"/>
      <c r="C33" s="477"/>
      <c r="D33" s="481"/>
      <c r="E33" s="482"/>
      <c r="F33" s="482"/>
      <c r="G33" s="482"/>
      <c r="H33" s="483"/>
      <c r="I33" s="58">
        <v>2</v>
      </c>
      <c r="J33" s="60"/>
      <c r="K33" s="60"/>
      <c r="L33" s="60"/>
      <c r="M33" s="59"/>
      <c r="N33" s="60"/>
      <c r="O33" s="60"/>
      <c r="P33" s="60"/>
      <c r="Q33" s="59"/>
      <c r="R33" s="61"/>
      <c r="S33" s="62"/>
      <c r="T33" s="63"/>
    </row>
    <row r="34" spans="1:19" ht="18.75" customHeight="1" thickBot="1">
      <c r="A34" s="86"/>
      <c r="B34" s="77"/>
      <c r="C34" s="78" t="str">
        <f>IF(Holdanmeldelse!C22&lt;&gt;0,Holdanmeldelse!C22," ")</f>
        <v> </v>
      </c>
      <c r="D34" s="491" t="str">
        <f>IF(Holdanmeldelse!D22&lt;&gt;0,Holdanmeldelse!D22," ")</f>
        <v> </v>
      </c>
      <c r="E34" s="491"/>
      <c r="F34" s="491"/>
      <c r="G34" s="491"/>
      <c r="H34" s="491"/>
      <c r="I34" s="80"/>
      <c r="J34" s="81" t="s">
        <v>75</v>
      </c>
      <c r="K34" s="79"/>
      <c r="L34" s="79"/>
      <c r="M34" s="82"/>
      <c r="N34" s="79"/>
      <c r="O34" s="79"/>
      <c r="P34" s="79"/>
      <c r="Q34" s="79"/>
      <c r="R34" s="82"/>
      <c r="S34" s="79"/>
    </row>
    <row r="35" spans="1:20" ht="16.5" customHeight="1">
      <c r="A35" s="489" t="s">
        <v>76</v>
      </c>
      <c r="B35" s="484">
        <v>1</v>
      </c>
      <c r="C35" s="476" t="str">
        <f>IF(Holdanmeldelse!M18&lt;&gt;0,Holdanmeldelse!M18," ")</f>
        <v> </v>
      </c>
      <c r="D35" s="478" t="str">
        <f>IF(Holdanmeldelse!N18&lt;&gt;0,+Holdanmeldelse!N18," ")</f>
        <v> </v>
      </c>
      <c r="E35" s="479"/>
      <c r="F35" s="479"/>
      <c r="G35" s="479"/>
      <c r="H35" s="480"/>
      <c r="I35" s="6">
        <v>1</v>
      </c>
      <c r="J35" s="64"/>
      <c r="K35" s="64"/>
      <c r="L35" s="64"/>
      <c r="M35" s="64"/>
      <c r="N35" s="64"/>
      <c r="O35" s="64"/>
      <c r="P35" s="64"/>
      <c r="Q35" s="64"/>
      <c r="R35" s="65"/>
      <c r="S35" s="66"/>
      <c r="T35" s="70"/>
    </row>
    <row r="36" spans="1:20" ht="16.5" customHeight="1" thickBot="1">
      <c r="A36" s="490"/>
      <c r="B36" s="475"/>
      <c r="C36" s="477"/>
      <c r="D36" s="481"/>
      <c r="E36" s="482"/>
      <c r="F36" s="482"/>
      <c r="G36" s="482"/>
      <c r="H36" s="483"/>
      <c r="I36" s="58">
        <v>2</v>
      </c>
      <c r="J36" s="60"/>
      <c r="K36" s="60"/>
      <c r="L36" s="60"/>
      <c r="M36" s="60"/>
      <c r="N36" s="59"/>
      <c r="O36" s="59"/>
      <c r="P36" s="60"/>
      <c r="Q36" s="60"/>
      <c r="R36" s="61"/>
      <c r="S36" s="62"/>
      <c r="T36" s="63"/>
    </row>
    <row r="37" spans="1:20" ht="16.5" customHeight="1">
      <c r="A37" s="490"/>
      <c r="B37" s="474">
        <v>2</v>
      </c>
      <c r="C37" s="476" t="str">
        <f>IF(Holdanmeldelse!M19&lt;&gt;0,Holdanmeldelse!M19," ")</f>
        <v> </v>
      </c>
      <c r="D37" s="478" t="str">
        <f>IF(Holdanmeldelse!N19&lt;&gt;0,+Holdanmeldelse!N19," ")</f>
        <v> </v>
      </c>
      <c r="E37" s="479"/>
      <c r="F37" s="479"/>
      <c r="G37" s="479"/>
      <c r="H37" s="480"/>
      <c r="I37" s="6">
        <v>1</v>
      </c>
      <c r="J37" s="64"/>
      <c r="K37" s="64"/>
      <c r="L37" s="64"/>
      <c r="M37" s="64"/>
      <c r="N37" s="64"/>
      <c r="O37" s="64"/>
      <c r="P37" s="64"/>
      <c r="Q37" s="64"/>
      <c r="R37" s="65"/>
      <c r="S37" s="66"/>
      <c r="T37" s="57"/>
    </row>
    <row r="38" spans="1:20" ht="16.5" customHeight="1" thickBot="1">
      <c r="A38" s="490"/>
      <c r="B38" s="475"/>
      <c r="C38" s="477"/>
      <c r="D38" s="481"/>
      <c r="E38" s="482"/>
      <c r="F38" s="482"/>
      <c r="G38" s="482"/>
      <c r="H38" s="483"/>
      <c r="I38" s="58">
        <v>2</v>
      </c>
      <c r="J38" s="60"/>
      <c r="K38" s="60"/>
      <c r="L38" s="60"/>
      <c r="M38" s="60"/>
      <c r="N38" s="59"/>
      <c r="O38" s="60"/>
      <c r="P38" s="59"/>
      <c r="Q38" s="60"/>
      <c r="R38" s="61"/>
      <c r="S38" s="62"/>
      <c r="T38" s="63"/>
    </row>
    <row r="39" spans="1:20" ht="16.5" customHeight="1">
      <c r="A39" s="490"/>
      <c r="B39" s="484">
        <v>3</v>
      </c>
      <c r="C39" s="476" t="str">
        <f>IF(Holdanmeldelse!M20&lt;&gt;0,Holdanmeldelse!M20," ")</f>
        <v> </v>
      </c>
      <c r="D39" s="478" t="str">
        <f>IF(Holdanmeldelse!N20&lt;&gt;0,+Holdanmeldelse!N20," ")</f>
        <v> </v>
      </c>
      <c r="E39" s="479"/>
      <c r="F39" s="479"/>
      <c r="G39" s="479"/>
      <c r="H39" s="480"/>
      <c r="I39" s="6">
        <v>1</v>
      </c>
      <c r="J39" s="64"/>
      <c r="K39" s="64"/>
      <c r="L39" s="64"/>
      <c r="M39" s="64"/>
      <c r="N39" s="64"/>
      <c r="O39" s="64"/>
      <c r="P39" s="64"/>
      <c r="Q39" s="64"/>
      <c r="R39" s="65"/>
      <c r="S39" s="66"/>
      <c r="T39" s="84"/>
    </row>
    <row r="40" spans="1:20" ht="16.5" customHeight="1" thickBot="1">
      <c r="A40" s="490"/>
      <c r="B40" s="475"/>
      <c r="C40" s="477"/>
      <c r="D40" s="481"/>
      <c r="E40" s="482"/>
      <c r="F40" s="482"/>
      <c r="G40" s="482"/>
      <c r="H40" s="483"/>
      <c r="I40" s="58">
        <v>2</v>
      </c>
      <c r="J40" s="60"/>
      <c r="K40" s="60"/>
      <c r="L40" s="60"/>
      <c r="M40" s="60"/>
      <c r="N40" s="59"/>
      <c r="O40" s="60"/>
      <c r="P40" s="60"/>
      <c r="Q40" s="59"/>
      <c r="R40" s="61"/>
      <c r="S40" s="62"/>
      <c r="T40" s="63"/>
    </row>
    <row r="41" spans="1:20" ht="16.5" customHeight="1">
      <c r="A41" s="490"/>
      <c r="B41" s="484">
        <v>4</v>
      </c>
      <c r="C41" s="476" t="str">
        <f>IF(Holdanmeldelse!M21&lt;&gt;0,Holdanmeldelse!M21," ")</f>
        <v> </v>
      </c>
      <c r="D41" s="478" t="str">
        <f>IF(Holdanmeldelse!N21&lt;&gt;0,+Holdanmeldelse!N21," ")</f>
        <v> </v>
      </c>
      <c r="E41" s="479"/>
      <c r="F41" s="479"/>
      <c r="G41" s="479"/>
      <c r="H41" s="480"/>
      <c r="I41" s="71">
        <v>1</v>
      </c>
      <c r="J41" s="72"/>
      <c r="K41" s="72"/>
      <c r="L41" s="72"/>
      <c r="M41" s="72"/>
      <c r="N41" s="73"/>
      <c r="O41" s="72"/>
      <c r="P41" s="72"/>
      <c r="Q41" s="73"/>
      <c r="R41" s="74"/>
      <c r="S41" s="75"/>
      <c r="T41" s="84"/>
    </row>
    <row r="42" spans="1:20" ht="16.5" customHeight="1" thickBot="1">
      <c r="A42" s="490"/>
      <c r="B42" s="475"/>
      <c r="C42" s="477"/>
      <c r="D42" s="481"/>
      <c r="E42" s="482"/>
      <c r="F42" s="482"/>
      <c r="G42" s="482"/>
      <c r="H42" s="483"/>
      <c r="I42" s="58">
        <v>2</v>
      </c>
      <c r="J42" s="60"/>
      <c r="K42" s="60"/>
      <c r="L42" s="60"/>
      <c r="M42" s="60"/>
      <c r="N42" s="59"/>
      <c r="O42" s="60"/>
      <c r="P42" s="60"/>
      <c r="Q42" s="59"/>
      <c r="R42" s="61"/>
      <c r="S42" s="62"/>
      <c r="T42" s="63"/>
    </row>
    <row r="43" spans="1:19" ht="16.5" customHeight="1">
      <c r="A43" s="87"/>
      <c r="B43" s="88"/>
      <c r="C43" s="89" t="str">
        <f>IF(Holdanmeldelse!M22&lt;&gt;0,Holdanmeldelse!M22," ")</f>
        <v> </v>
      </c>
      <c r="D43" s="479" t="str">
        <f>IF(Holdanmeldelse!N22&lt;&gt;0,Holdanmeldelse!N22," ")</f>
        <v> </v>
      </c>
      <c r="E43" s="479"/>
      <c r="F43" s="479"/>
      <c r="G43" s="479"/>
      <c r="H43" s="479"/>
      <c r="I43" s="90"/>
      <c r="J43" s="91" t="s">
        <v>77</v>
      </c>
      <c r="K43" s="34"/>
      <c r="L43" s="34"/>
      <c r="M43" s="92"/>
      <c r="N43" s="34"/>
      <c r="O43" s="34"/>
      <c r="P43" s="34"/>
      <c r="Q43" s="34"/>
      <c r="R43" s="92"/>
      <c r="S43" s="34"/>
    </row>
    <row r="44" spans="1:19" ht="16.5" customHeight="1">
      <c r="A44" s="87"/>
      <c r="B44" s="88"/>
      <c r="C44" s="19"/>
      <c r="D44" s="19"/>
      <c r="E44" s="19"/>
      <c r="F44" s="19"/>
      <c r="G44" s="19"/>
      <c r="H44" s="19"/>
      <c r="I44" s="93" t="s">
        <v>78</v>
      </c>
      <c r="J44" s="94"/>
      <c r="K44" s="95"/>
      <c r="L44" s="3"/>
      <c r="M44" s="3"/>
      <c r="N44" s="3"/>
      <c r="O44" s="3"/>
      <c r="P44" s="3"/>
      <c r="Q44" s="95"/>
      <c r="R44" s="3"/>
      <c r="S44" s="19"/>
    </row>
    <row r="45" spans="4:19" ht="18" customHeight="1">
      <c r="D45" s="8"/>
      <c r="E45" s="8"/>
      <c r="F45" s="96"/>
      <c r="G45" s="96"/>
      <c r="H45" s="97"/>
      <c r="I45" s="98" t="s">
        <v>79</v>
      </c>
      <c r="J45" s="99"/>
      <c r="K45" s="3"/>
      <c r="L45" s="3"/>
      <c r="M45" s="3"/>
      <c r="N45" s="3"/>
      <c r="O45" s="3"/>
      <c r="P45" s="3"/>
      <c r="Q45" s="3"/>
      <c r="R45" s="3"/>
      <c r="S45" s="19"/>
    </row>
    <row r="46" spans="1:18" ht="15.75" customHeight="1">
      <c r="A46" s="493"/>
      <c r="B46" s="493"/>
      <c r="C46" s="493"/>
      <c r="D46" s="493"/>
      <c r="E46" s="8"/>
      <c r="F46" s="8"/>
      <c r="G46" s="8"/>
      <c r="H46" s="8"/>
      <c r="I46" s="25" t="s">
        <v>80</v>
      </c>
      <c r="J46" s="25"/>
      <c r="L46" s="494"/>
      <c r="M46" s="495"/>
      <c r="N46" s="496"/>
      <c r="P46" s="25" t="s">
        <v>81</v>
      </c>
      <c r="Q46" s="494"/>
      <c r="R46" s="496"/>
    </row>
  </sheetData>
  <sheetProtection password="E3E8" sheet="1"/>
  <mergeCells count="66">
    <mergeCell ref="A46:D46"/>
    <mergeCell ref="L46:N46"/>
    <mergeCell ref="Q46:R46"/>
    <mergeCell ref="D39:H40"/>
    <mergeCell ref="B41:B42"/>
    <mergeCell ref="C41:C42"/>
    <mergeCell ref="D41:H42"/>
    <mergeCell ref="A35:A42"/>
    <mergeCell ref="B35:B36"/>
    <mergeCell ref="B37:B38"/>
    <mergeCell ref="C37:C38"/>
    <mergeCell ref="D37:H38"/>
    <mergeCell ref="B39:B40"/>
    <mergeCell ref="C39:C40"/>
    <mergeCell ref="D43:H43"/>
    <mergeCell ref="B32:B33"/>
    <mergeCell ref="C32:C33"/>
    <mergeCell ref="D32:H33"/>
    <mergeCell ref="D34:H34"/>
    <mergeCell ref="D25:H25"/>
    <mergeCell ref="C35:C36"/>
    <mergeCell ref="D35:H36"/>
    <mergeCell ref="A26:A33"/>
    <mergeCell ref="B26:B27"/>
    <mergeCell ref="C26:C27"/>
    <mergeCell ref="D26:H27"/>
    <mergeCell ref="B28:B29"/>
    <mergeCell ref="C28:C29"/>
    <mergeCell ref="D28:H29"/>
    <mergeCell ref="B30:B31"/>
    <mergeCell ref="C30:C31"/>
    <mergeCell ref="D30:H31"/>
    <mergeCell ref="C19:C20"/>
    <mergeCell ref="D19:H20"/>
    <mergeCell ref="B21:B22"/>
    <mergeCell ref="C21:C22"/>
    <mergeCell ref="D21:H22"/>
    <mergeCell ref="B23:B24"/>
    <mergeCell ref="C23:C24"/>
    <mergeCell ref="Q4:R4"/>
    <mergeCell ref="A8:A15"/>
    <mergeCell ref="B8:B9"/>
    <mergeCell ref="C8:C9"/>
    <mergeCell ref="D8:H9"/>
    <mergeCell ref="D23:H24"/>
    <mergeCell ref="D12:H13"/>
    <mergeCell ref="B14:B15"/>
    <mergeCell ref="C14:C15"/>
    <mergeCell ref="D14:H15"/>
    <mergeCell ref="B12:B13"/>
    <mergeCell ref="C12:C13"/>
    <mergeCell ref="B6:B7"/>
    <mergeCell ref="D7:G7"/>
    <mergeCell ref="A17:A24"/>
    <mergeCell ref="B17:B18"/>
    <mergeCell ref="C17:C18"/>
    <mergeCell ref="D17:H18"/>
    <mergeCell ref="B19:B20"/>
    <mergeCell ref="D16:H16"/>
    <mergeCell ref="A1:G5"/>
    <mergeCell ref="I1:O2"/>
    <mergeCell ref="J4:K4"/>
    <mergeCell ref="M4:O4"/>
    <mergeCell ref="B10:B11"/>
    <mergeCell ref="C10:C11"/>
    <mergeCell ref="D10:H11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3:I43"/>
  <sheetViews>
    <sheetView zoomScalePageLayoutView="0" workbookViewId="0" topLeftCell="A31">
      <selection activeCell="E5" sqref="E5:F5"/>
    </sheetView>
  </sheetViews>
  <sheetFormatPr defaultColWidth="9.140625" defaultRowHeight="12.75"/>
  <cols>
    <col min="1" max="1" width="11.57421875" style="0" customWidth="1"/>
    <col min="3" max="3" width="6.00390625" style="0" customWidth="1"/>
  </cols>
  <sheetData>
    <row r="2" ht="30" customHeight="1"/>
    <row r="3" ht="30" customHeight="1">
      <c r="A3" s="100" t="s">
        <v>82</v>
      </c>
    </row>
    <row r="5" spans="1:9" ht="15.75" customHeight="1">
      <c r="A5" s="101" t="s">
        <v>83</v>
      </c>
      <c r="B5" s="497" t="str">
        <f>IF(Holdanmeldelse!C2&lt;&gt;0,Holdanmeldelse!C2," ")</f>
        <v> </v>
      </c>
      <c r="C5" s="497"/>
      <c r="D5" s="102" t="s">
        <v>29</v>
      </c>
      <c r="E5" s="498" t="str">
        <f>IF(Holdanmeldelse!C6&lt;&gt;0,Holdanmeldelse!C6," ")</f>
        <v> </v>
      </c>
      <c r="F5" s="498"/>
      <c r="G5" s="102" t="s">
        <v>84</v>
      </c>
      <c r="H5" s="499" t="str">
        <f>IF(Holdanmeldelse!G6&lt;&gt;0,Holdanmeldelse!G6," ")</f>
        <v> </v>
      </c>
      <c r="I5" s="499"/>
    </row>
    <row r="7" spans="1:5" ht="15.75" customHeight="1">
      <c r="A7" s="101" t="s">
        <v>85</v>
      </c>
      <c r="B7" s="498" t="str">
        <f>IF(Holdanmeldelse!N3&lt;&gt;0,Holdanmeldelse!N3," ")</f>
        <v> </v>
      </c>
      <c r="C7" s="498"/>
      <c r="D7" s="498"/>
      <c r="E7" s="498"/>
    </row>
    <row r="8" ht="13.5" customHeight="1" thickBot="1"/>
    <row r="9" spans="1:9" ht="15.75" customHeight="1" thickBot="1">
      <c r="A9" s="500" t="s">
        <v>86</v>
      </c>
      <c r="B9" s="500"/>
      <c r="C9" s="103"/>
      <c r="D9" s="104" t="s">
        <v>87</v>
      </c>
      <c r="E9" s="501" t="s">
        <v>88</v>
      </c>
      <c r="F9" s="502"/>
      <c r="G9" s="502"/>
      <c r="H9" s="503"/>
      <c r="I9" s="105" t="s">
        <v>89</v>
      </c>
    </row>
    <row r="10" spans="1:9" ht="15.75" customHeight="1">
      <c r="A10" s="504" t="s">
        <v>90</v>
      </c>
      <c r="B10" s="504"/>
      <c r="C10" s="505"/>
      <c r="D10" s="106"/>
      <c r="E10" s="506"/>
      <c r="F10" s="507"/>
      <c r="G10" s="507"/>
      <c r="H10" s="508"/>
      <c r="I10" s="107"/>
    </row>
    <row r="11" spans="1:9" ht="15.75" customHeight="1">
      <c r="A11" s="509" t="s">
        <v>91</v>
      </c>
      <c r="B11" s="509"/>
      <c r="C11" s="510"/>
      <c r="D11" s="108" t="s">
        <v>57</v>
      </c>
      <c r="E11" s="511"/>
      <c r="F11" s="512"/>
      <c r="G11" s="512"/>
      <c r="H11" s="513"/>
      <c r="I11" s="109"/>
    </row>
    <row r="12" spans="1:9" ht="15.75" customHeight="1">
      <c r="A12" s="509" t="s">
        <v>92</v>
      </c>
      <c r="B12" s="509"/>
      <c r="C12" s="510"/>
      <c r="D12" s="108" t="s">
        <v>57</v>
      </c>
      <c r="E12" s="511"/>
      <c r="F12" s="512"/>
      <c r="G12" s="512"/>
      <c r="H12" s="513"/>
      <c r="I12" s="109"/>
    </row>
    <row r="13" spans="1:9" ht="15.75" customHeight="1">
      <c r="A13" s="509" t="s">
        <v>93</v>
      </c>
      <c r="B13" s="509"/>
      <c r="C13" s="510"/>
      <c r="D13" s="108" t="s">
        <v>57</v>
      </c>
      <c r="E13" s="511"/>
      <c r="F13" s="512"/>
      <c r="G13" s="512"/>
      <c r="H13" s="513"/>
      <c r="I13" s="109"/>
    </row>
    <row r="14" spans="1:9" ht="15.75" customHeight="1">
      <c r="A14" s="509" t="s">
        <v>94</v>
      </c>
      <c r="B14" s="509"/>
      <c r="C14" s="510"/>
      <c r="D14" s="108"/>
      <c r="E14" s="511"/>
      <c r="F14" s="512"/>
      <c r="G14" s="512"/>
      <c r="H14" s="513"/>
      <c r="I14" s="109"/>
    </row>
    <row r="15" spans="1:9" ht="15.75" customHeight="1">
      <c r="A15" s="509" t="s">
        <v>95</v>
      </c>
      <c r="B15" s="509"/>
      <c r="C15" s="510"/>
      <c r="D15" s="108"/>
      <c r="E15" s="511"/>
      <c r="F15" s="512"/>
      <c r="G15" s="512"/>
      <c r="H15" s="513"/>
      <c r="I15" s="109"/>
    </row>
    <row r="16" spans="1:9" ht="15.75" customHeight="1">
      <c r="A16" s="509" t="s">
        <v>96</v>
      </c>
      <c r="B16" s="509"/>
      <c r="C16" s="510"/>
      <c r="D16" s="108"/>
      <c r="E16" s="511"/>
      <c r="F16" s="512"/>
      <c r="G16" s="512"/>
      <c r="H16" s="513"/>
      <c r="I16" s="109"/>
    </row>
    <row r="17" spans="1:9" ht="15.75" customHeight="1">
      <c r="A17" s="509" t="s">
        <v>97</v>
      </c>
      <c r="B17" s="509"/>
      <c r="C17" s="510"/>
      <c r="D17" s="108"/>
      <c r="E17" s="511"/>
      <c r="F17" s="512"/>
      <c r="G17" s="512"/>
      <c r="H17" s="513"/>
      <c r="I17" s="109"/>
    </row>
    <row r="18" spans="1:9" ht="15.75" customHeight="1">
      <c r="A18" s="509" t="s">
        <v>98</v>
      </c>
      <c r="B18" s="509"/>
      <c r="C18" s="510"/>
      <c r="D18" s="108"/>
      <c r="E18" s="511"/>
      <c r="F18" s="512"/>
      <c r="G18" s="512"/>
      <c r="H18" s="513"/>
      <c r="I18" s="109"/>
    </row>
    <row r="19" spans="1:9" ht="15.75" customHeight="1">
      <c r="A19" s="509" t="s">
        <v>99</v>
      </c>
      <c r="B19" s="509"/>
      <c r="C19" s="510"/>
      <c r="D19" s="108"/>
      <c r="E19" s="511"/>
      <c r="F19" s="512"/>
      <c r="G19" s="512"/>
      <c r="H19" s="513"/>
      <c r="I19" s="109"/>
    </row>
    <row r="20" spans="1:9" ht="15.75" customHeight="1">
      <c r="A20" s="509" t="s">
        <v>100</v>
      </c>
      <c r="B20" s="509"/>
      <c r="C20" s="510"/>
      <c r="D20" s="108"/>
      <c r="E20" s="511"/>
      <c r="F20" s="512"/>
      <c r="G20" s="512"/>
      <c r="H20" s="513"/>
      <c r="I20" s="109"/>
    </row>
    <row r="21" spans="1:9" ht="15.75" customHeight="1">
      <c r="A21" s="509" t="s">
        <v>101</v>
      </c>
      <c r="B21" s="509"/>
      <c r="C21" s="510"/>
      <c r="D21" s="108"/>
      <c r="E21" s="511"/>
      <c r="F21" s="512"/>
      <c r="G21" s="512"/>
      <c r="H21" s="513"/>
      <c r="I21" s="109"/>
    </row>
    <row r="22" spans="1:9" ht="15.75" customHeight="1">
      <c r="A22" s="509" t="s">
        <v>102</v>
      </c>
      <c r="B22" s="509"/>
      <c r="C22" s="510"/>
      <c r="D22" s="108"/>
      <c r="E22" s="511"/>
      <c r="F22" s="512"/>
      <c r="G22" s="512"/>
      <c r="H22" s="513"/>
      <c r="I22" s="109"/>
    </row>
    <row r="23" spans="1:9" ht="15.75" customHeight="1">
      <c r="A23" s="509" t="s">
        <v>103</v>
      </c>
      <c r="B23" s="509"/>
      <c r="C23" s="510"/>
      <c r="D23" s="108"/>
      <c r="E23" s="511"/>
      <c r="F23" s="512"/>
      <c r="G23" s="512"/>
      <c r="H23" s="513"/>
      <c r="I23" s="109"/>
    </row>
    <row r="24" spans="1:9" ht="15.75" customHeight="1">
      <c r="A24" s="509" t="s">
        <v>104</v>
      </c>
      <c r="B24" s="509"/>
      <c r="C24" s="510"/>
      <c r="D24" s="108"/>
      <c r="E24" s="511"/>
      <c r="F24" s="512"/>
      <c r="G24" s="512"/>
      <c r="H24" s="513"/>
      <c r="I24" s="109"/>
    </row>
    <row r="25" spans="1:9" ht="15.75" customHeight="1">
      <c r="A25" s="509" t="s">
        <v>105</v>
      </c>
      <c r="B25" s="509"/>
      <c r="C25" s="510"/>
      <c r="D25" s="108"/>
      <c r="E25" s="511"/>
      <c r="F25" s="512"/>
      <c r="G25" s="512"/>
      <c r="H25" s="513"/>
      <c r="I25" s="109"/>
    </row>
    <row r="26" spans="1:9" ht="15.75" customHeight="1">
      <c r="A26" s="509" t="s">
        <v>106</v>
      </c>
      <c r="B26" s="509"/>
      <c r="C26" s="510"/>
      <c r="D26" s="108"/>
      <c r="E26" s="511"/>
      <c r="F26" s="512"/>
      <c r="G26" s="512"/>
      <c r="H26" s="513"/>
      <c r="I26" s="109"/>
    </row>
    <row r="27" spans="1:9" ht="15.75" customHeight="1">
      <c r="A27" s="509" t="s">
        <v>107</v>
      </c>
      <c r="B27" s="509"/>
      <c r="C27" s="510"/>
      <c r="D27" s="108"/>
      <c r="E27" s="511"/>
      <c r="F27" s="512"/>
      <c r="G27" s="512"/>
      <c r="H27" s="513"/>
      <c r="I27" s="109"/>
    </row>
    <row r="28" spans="1:9" ht="15.75" customHeight="1">
      <c r="A28" s="509" t="s">
        <v>108</v>
      </c>
      <c r="B28" s="509"/>
      <c r="C28" s="510"/>
      <c r="D28" s="108"/>
      <c r="E28" s="511"/>
      <c r="F28" s="512"/>
      <c r="G28" s="512"/>
      <c r="H28" s="513"/>
      <c r="I28" s="109"/>
    </row>
    <row r="29" spans="1:9" ht="15.75" customHeight="1">
      <c r="A29" s="509"/>
      <c r="B29" s="509"/>
      <c r="C29" s="510"/>
      <c r="D29" s="108"/>
      <c r="E29" s="511"/>
      <c r="F29" s="512"/>
      <c r="G29" s="512"/>
      <c r="H29" s="513"/>
      <c r="I29" s="109"/>
    </row>
    <row r="30" spans="1:9" ht="15.75" customHeight="1">
      <c r="A30" s="509" t="s">
        <v>109</v>
      </c>
      <c r="B30" s="509"/>
      <c r="C30" s="510"/>
      <c r="D30" s="108"/>
      <c r="E30" s="511"/>
      <c r="F30" s="512"/>
      <c r="G30" s="512"/>
      <c r="H30" s="513"/>
      <c r="I30" s="109"/>
    </row>
    <row r="31" spans="1:9" ht="15.75" customHeight="1">
      <c r="A31" s="509" t="s">
        <v>110</v>
      </c>
      <c r="B31" s="509"/>
      <c r="C31" s="510"/>
      <c r="D31" s="108"/>
      <c r="E31" s="511"/>
      <c r="F31" s="512"/>
      <c r="G31" s="512"/>
      <c r="H31" s="513"/>
      <c r="I31" s="109"/>
    </row>
    <row r="32" spans="1:9" ht="15.75" customHeight="1">
      <c r="A32" s="509" t="s">
        <v>111</v>
      </c>
      <c r="B32" s="509"/>
      <c r="C32" s="510"/>
      <c r="D32" s="108"/>
      <c r="E32" s="511"/>
      <c r="F32" s="512"/>
      <c r="G32" s="512"/>
      <c r="H32" s="513"/>
      <c r="I32" s="109"/>
    </row>
    <row r="33" spans="1:9" ht="15.75" customHeight="1">
      <c r="A33" s="509" t="s">
        <v>112</v>
      </c>
      <c r="B33" s="509"/>
      <c r="C33" s="510"/>
      <c r="D33" s="108"/>
      <c r="E33" s="511"/>
      <c r="F33" s="512"/>
      <c r="G33" s="512"/>
      <c r="H33" s="513"/>
      <c r="I33" s="109"/>
    </row>
    <row r="35" ht="15.75" customHeight="1">
      <c r="A35" s="101" t="s">
        <v>78</v>
      </c>
    </row>
    <row r="36" ht="14.25" customHeight="1">
      <c r="A36" s="98" t="s">
        <v>113</v>
      </c>
    </row>
    <row r="37" ht="14.25" customHeight="1">
      <c r="A37" s="98" t="s">
        <v>114</v>
      </c>
    </row>
    <row r="39" spans="1:6" ht="15.75" customHeight="1">
      <c r="A39" s="101" t="s">
        <v>115</v>
      </c>
      <c r="B39" s="514"/>
      <c r="C39" s="514"/>
      <c r="D39" s="514"/>
      <c r="E39" s="514"/>
      <c r="F39" s="514"/>
    </row>
    <row r="43" ht="12.75">
      <c r="H43" s="110" t="s">
        <v>116</v>
      </c>
    </row>
  </sheetData>
  <sheetProtection/>
  <mergeCells count="55">
    <mergeCell ref="B39:F39"/>
    <mergeCell ref="A31:C31"/>
    <mergeCell ref="E31:H31"/>
    <mergeCell ref="A32:C32"/>
    <mergeCell ref="E32:H32"/>
    <mergeCell ref="A33:C33"/>
    <mergeCell ref="E33:H33"/>
    <mergeCell ref="A28:C28"/>
    <mergeCell ref="E28:H28"/>
    <mergeCell ref="A29:C29"/>
    <mergeCell ref="E29:H29"/>
    <mergeCell ref="A30:C30"/>
    <mergeCell ref="E30:H30"/>
    <mergeCell ref="A25:C25"/>
    <mergeCell ref="E25:H25"/>
    <mergeCell ref="A26:C26"/>
    <mergeCell ref="E26:H26"/>
    <mergeCell ref="A27:C27"/>
    <mergeCell ref="E27:H27"/>
    <mergeCell ref="A22:C22"/>
    <mergeCell ref="E22:H22"/>
    <mergeCell ref="A23:C23"/>
    <mergeCell ref="E23:H23"/>
    <mergeCell ref="A24:C24"/>
    <mergeCell ref="E24:H24"/>
    <mergeCell ref="A19:C19"/>
    <mergeCell ref="E19:H19"/>
    <mergeCell ref="A20:C20"/>
    <mergeCell ref="E20:H20"/>
    <mergeCell ref="A21:C21"/>
    <mergeCell ref="E21:H21"/>
    <mergeCell ref="A16:C16"/>
    <mergeCell ref="E16:H16"/>
    <mergeCell ref="A17:C17"/>
    <mergeCell ref="E17:H17"/>
    <mergeCell ref="A18:C18"/>
    <mergeCell ref="E18:H18"/>
    <mergeCell ref="A13:C13"/>
    <mergeCell ref="E13:H13"/>
    <mergeCell ref="A14:C14"/>
    <mergeCell ref="E14:H14"/>
    <mergeCell ref="A15:C15"/>
    <mergeCell ref="E15:H15"/>
    <mergeCell ref="A10:C10"/>
    <mergeCell ref="E10:H10"/>
    <mergeCell ref="A11:C11"/>
    <mergeCell ref="E11:H11"/>
    <mergeCell ref="A12:C12"/>
    <mergeCell ref="E12:H12"/>
    <mergeCell ref="B5:C5"/>
    <mergeCell ref="E5:F5"/>
    <mergeCell ref="H5:I5"/>
    <mergeCell ref="B7:E7"/>
    <mergeCell ref="A9:B9"/>
    <mergeCell ref="E9:H9"/>
  </mergeCells>
  <printOptions/>
  <pageMargins left="0.787401575" right="0.787401575" top="0.984251969" bottom="0.984251969" header="0" footer="0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7"/>
  <sheetViews>
    <sheetView showGridLines="0" tabSelected="1" zoomScale="75" zoomScaleNormal="75" zoomScalePageLayoutView="0" workbookViewId="0" topLeftCell="A19">
      <selection activeCell="AM8" sqref="AM8"/>
    </sheetView>
  </sheetViews>
  <sheetFormatPr defaultColWidth="9.140625" defaultRowHeight="12.75"/>
  <cols>
    <col min="1" max="1" width="3.140625" style="111" customWidth="1"/>
    <col min="2" max="2" width="3.7109375" style="111" customWidth="1"/>
    <col min="3" max="3" width="8.28125" style="111" customWidth="1"/>
    <col min="4" max="4" width="3.00390625" style="111" customWidth="1"/>
    <col min="5" max="7" width="8.7109375" style="111" customWidth="1"/>
    <col min="8" max="8" width="7.28125" style="111" customWidth="1"/>
    <col min="9" max="9" width="3.00390625" style="111" customWidth="1"/>
    <col min="10" max="10" width="1.8515625" style="111" customWidth="1"/>
    <col min="11" max="11" width="3.00390625" style="111" customWidth="1"/>
    <col min="12" max="12" width="1.8515625" style="111" customWidth="1"/>
    <col min="13" max="13" width="3.00390625" style="111" customWidth="1"/>
    <col min="14" max="14" width="1.8515625" style="111" customWidth="1"/>
    <col min="15" max="15" width="3.00390625" style="111" customWidth="1"/>
    <col min="16" max="16" width="1.8515625" style="111" customWidth="1"/>
    <col min="17" max="17" width="3.00390625" style="111" customWidth="1"/>
    <col min="18" max="18" width="1.8515625" style="111" customWidth="1"/>
    <col min="19" max="19" width="3.00390625" style="111" customWidth="1"/>
    <col min="20" max="20" width="1.8515625" style="111" customWidth="1"/>
    <col min="21" max="21" width="3.00390625" style="111" customWidth="1"/>
    <col min="22" max="22" width="1.8515625" style="111" customWidth="1"/>
    <col min="23" max="23" width="3.00390625" style="111" customWidth="1"/>
    <col min="24" max="24" width="1.8515625" style="111" customWidth="1"/>
    <col min="25" max="25" width="3.00390625" style="111" customWidth="1"/>
    <col min="26" max="26" width="1.8515625" style="111" customWidth="1"/>
    <col min="27" max="27" width="3.00390625" style="111" customWidth="1"/>
    <col min="28" max="28" width="1.8515625" style="111" customWidth="1"/>
    <col min="29" max="29" width="3.00390625" style="111" customWidth="1"/>
    <col min="30" max="30" width="1.8515625" style="111" customWidth="1"/>
    <col min="31" max="31" width="3.00390625" style="111" customWidth="1"/>
    <col min="32" max="32" width="1.8515625" style="111" customWidth="1"/>
    <col min="33" max="33" width="3.00390625" style="111" customWidth="1"/>
    <col min="34" max="34" width="1.8515625" style="111" customWidth="1"/>
    <col min="35" max="35" width="3.00390625" style="111" customWidth="1"/>
    <col min="36" max="36" width="1.8515625" style="111" customWidth="1"/>
    <col min="37" max="37" width="3.00390625" style="111" customWidth="1"/>
    <col min="38" max="38" width="1.8515625" style="111" customWidth="1"/>
    <col min="39" max="39" width="3.00390625" style="111" customWidth="1"/>
    <col min="40" max="40" width="1.8515625" style="111" customWidth="1"/>
    <col min="41" max="42" width="6.8515625" style="111" customWidth="1"/>
    <col min="43" max="44" width="5.140625" style="111" customWidth="1"/>
    <col min="45" max="45" width="1.7109375" style="111" customWidth="1"/>
    <col min="46" max="46" width="5.57421875" style="111" customWidth="1"/>
    <col min="47" max="47" width="5.7109375" style="111" customWidth="1"/>
    <col min="48" max="48" width="3.7109375" style="111" customWidth="1"/>
    <col min="49" max="49" width="18.7109375" style="111" customWidth="1"/>
    <col min="50" max="50" width="3.421875" style="111" customWidth="1"/>
    <col min="51" max="16384" width="9.140625" style="111" customWidth="1"/>
  </cols>
  <sheetData>
    <row r="1" spans="1:50" ht="12.75" customHeight="1">
      <c r="A1" s="523"/>
      <c r="B1" s="523"/>
      <c r="C1" s="523"/>
      <c r="D1" s="523"/>
      <c r="E1" s="523"/>
      <c r="F1" s="523"/>
      <c r="G1" s="523"/>
      <c r="H1" s="112"/>
      <c r="I1" s="112"/>
      <c r="J1" s="517" t="s">
        <v>117</v>
      </c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S1" s="406" t="s">
        <v>183</v>
      </c>
      <c r="AT1" s="406"/>
      <c r="AU1" s="406"/>
      <c r="AV1" s="406"/>
      <c r="AW1" s="406"/>
      <c r="AX1" s="113"/>
    </row>
    <row r="2" spans="1:50" ht="15" customHeight="1">
      <c r="A2" s="523"/>
      <c r="B2" s="523"/>
      <c r="C2" s="523"/>
      <c r="D2" s="523"/>
      <c r="E2" s="523"/>
      <c r="F2" s="523"/>
      <c r="G2" s="523"/>
      <c r="H2" s="112"/>
      <c r="I2" s="112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517"/>
      <c r="AN2" s="517"/>
      <c r="AO2" s="517"/>
      <c r="AS2" s="519" t="s">
        <v>118</v>
      </c>
      <c r="AT2" s="519"/>
      <c r="AU2" s="407"/>
      <c r="AV2" s="407"/>
      <c r="AW2" s="407"/>
      <c r="AX2" s="323"/>
    </row>
    <row r="3" spans="1:50" ht="15" customHeight="1">
      <c r="A3" s="523"/>
      <c r="B3" s="523"/>
      <c r="C3" s="523"/>
      <c r="D3" s="523"/>
      <c r="E3" s="523"/>
      <c r="F3" s="523"/>
      <c r="G3" s="523"/>
      <c r="H3" s="281"/>
      <c r="I3" s="281"/>
      <c r="J3" s="282"/>
      <c r="K3" s="282"/>
      <c r="L3" s="282"/>
      <c r="Q3" s="284"/>
      <c r="R3" s="285"/>
      <c r="S3" s="285"/>
      <c r="T3" s="284"/>
      <c r="U3" s="284"/>
      <c r="AG3" s="285"/>
      <c r="AH3" s="284"/>
      <c r="AO3" s="405"/>
      <c r="AS3" s="519" t="s">
        <v>119</v>
      </c>
      <c r="AT3" s="519"/>
      <c r="AU3" s="519"/>
      <c r="AV3" s="519"/>
      <c r="AW3" s="407"/>
      <c r="AX3" s="323"/>
    </row>
    <row r="4" spans="1:51" ht="15" customHeight="1">
      <c r="A4" s="523"/>
      <c r="B4" s="523"/>
      <c r="C4" s="523"/>
      <c r="D4" s="523"/>
      <c r="E4" s="523"/>
      <c r="F4" s="523"/>
      <c r="G4" s="523"/>
      <c r="H4" s="283" t="s">
        <v>21</v>
      </c>
      <c r="I4" s="283"/>
      <c r="J4" s="283"/>
      <c r="M4" s="280" t="str">
        <f>IF(Holdanmeldelse!C2&lt;&gt;0,Holdanmeldelse!C2," ")</f>
        <v> </v>
      </c>
      <c r="N4" s="280"/>
      <c r="O4" s="280"/>
      <c r="Q4" s="515" t="s">
        <v>26</v>
      </c>
      <c r="R4" s="515"/>
      <c r="S4" s="515"/>
      <c r="T4" s="530" t="str">
        <f>IF(Holdanmeldelse!C4&lt;&gt;0,Holdanmeldelse!C4," ")</f>
        <v> </v>
      </c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282"/>
      <c r="AK4" s="518" t="s">
        <v>29</v>
      </c>
      <c r="AL4" s="518"/>
      <c r="AM4" s="518"/>
      <c r="AN4" s="518"/>
      <c r="AO4" s="522" t="str">
        <f>IF(Holdanmeldelse!C6&lt;&gt;0,Holdanmeldelse!C6," ")</f>
        <v> </v>
      </c>
      <c r="AP4" s="522"/>
      <c r="AS4" s="520" t="s">
        <v>120</v>
      </c>
      <c r="AT4" s="520"/>
      <c r="AU4" s="520"/>
      <c r="AV4" s="520"/>
      <c r="AW4" s="520"/>
      <c r="AX4" s="324"/>
      <c r="AY4" s="324"/>
    </row>
    <row r="5" spans="1:51" ht="15" customHeight="1">
      <c r="A5" s="523"/>
      <c r="B5" s="523"/>
      <c r="C5" s="523"/>
      <c r="D5" s="523"/>
      <c r="E5" s="523"/>
      <c r="F5" s="523"/>
      <c r="G5" s="523"/>
      <c r="H5" s="112"/>
      <c r="I5" s="515" t="s">
        <v>121</v>
      </c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5"/>
      <c r="AO5" s="515"/>
      <c r="AS5" s="325" t="s">
        <v>122</v>
      </c>
      <c r="AT5" s="325"/>
      <c r="AU5" s="325"/>
      <c r="AV5" s="325"/>
      <c r="AW5" s="325"/>
      <c r="AX5" s="325"/>
      <c r="AY5" s="325"/>
    </row>
    <row r="6" spans="1:52" ht="15" customHeight="1" thickBot="1">
      <c r="A6" s="523"/>
      <c r="B6" s="523"/>
      <c r="C6" s="523"/>
      <c r="D6" s="523"/>
      <c r="E6" s="523"/>
      <c r="F6" s="523"/>
      <c r="G6" s="523"/>
      <c r="H6" s="112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S6" s="521" t="s">
        <v>123</v>
      </c>
      <c r="AT6" s="521"/>
      <c r="AU6" s="521"/>
      <c r="AV6" s="521"/>
      <c r="AW6" s="521"/>
      <c r="AX6" s="326"/>
      <c r="AY6" s="324"/>
      <c r="AZ6" s="324"/>
    </row>
    <row r="7" spans="1:52" ht="18" customHeight="1" thickBot="1">
      <c r="A7" s="563" t="s">
        <v>124</v>
      </c>
      <c r="B7" s="115"/>
      <c r="C7" s="116" t="s">
        <v>38</v>
      </c>
      <c r="D7" s="117"/>
      <c r="E7" s="528" t="s">
        <v>33</v>
      </c>
      <c r="F7" s="528"/>
      <c r="G7" s="529"/>
      <c r="H7" s="118" t="s">
        <v>34</v>
      </c>
      <c r="I7" s="526">
        <v>1</v>
      </c>
      <c r="J7" s="527"/>
      <c r="K7" s="526">
        <v>2</v>
      </c>
      <c r="L7" s="527"/>
      <c r="M7" s="526">
        <v>3</v>
      </c>
      <c r="N7" s="527"/>
      <c r="O7" s="524">
        <v>4</v>
      </c>
      <c r="P7" s="525"/>
      <c r="Q7" s="524">
        <v>5</v>
      </c>
      <c r="R7" s="525"/>
      <c r="S7" s="526">
        <v>6</v>
      </c>
      <c r="T7" s="527"/>
      <c r="U7" s="526">
        <v>7</v>
      </c>
      <c r="V7" s="527"/>
      <c r="W7" s="524">
        <v>8</v>
      </c>
      <c r="X7" s="525"/>
      <c r="Y7" s="524">
        <v>9</v>
      </c>
      <c r="Z7" s="525"/>
      <c r="AA7" s="526">
        <v>10</v>
      </c>
      <c r="AB7" s="527"/>
      <c r="AC7" s="526">
        <v>11</v>
      </c>
      <c r="AD7" s="527"/>
      <c r="AE7" s="524">
        <v>12</v>
      </c>
      <c r="AF7" s="525"/>
      <c r="AG7" s="524">
        <v>13</v>
      </c>
      <c r="AH7" s="525"/>
      <c r="AI7" s="526">
        <v>14</v>
      </c>
      <c r="AJ7" s="527"/>
      <c r="AK7" s="526">
        <v>15</v>
      </c>
      <c r="AL7" s="527"/>
      <c r="AM7" s="524">
        <v>16</v>
      </c>
      <c r="AN7" s="525"/>
      <c r="AO7" s="119" t="s">
        <v>125</v>
      </c>
      <c r="AP7" s="120" t="s">
        <v>126</v>
      </c>
      <c r="AQ7" s="121">
        <v>17</v>
      </c>
      <c r="AR7" s="122">
        <v>18</v>
      </c>
      <c r="AS7" s="329"/>
      <c r="AT7" s="124" t="s">
        <v>24</v>
      </c>
      <c r="AU7" s="328" t="str">
        <f>IF(Holdanmeldelse!N3&lt;&gt;0,Holdanmeldelse!N3," ")</f>
        <v> </v>
      </c>
      <c r="AV7" s="328"/>
      <c r="AW7" s="328"/>
      <c r="AX7" s="125"/>
      <c r="AY7" s="141"/>
      <c r="AZ7" s="141"/>
    </row>
    <row r="8" spans="1:50" ht="21.75" customHeight="1" thickBot="1">
      <c r="A8" s="564"/>
      <c r="B8" s="126">
        <v>1</v>
      </c>
      <c r="C8" s="127" t="str">
        <f>IF(Holdanmeldelse!C10&lt;&gt;0,Holdanmeldelse!C10," ")</f>
        <v> </v>
      </c>
      <c r="D8" s="531" t="str">
        <f>IF(Holdanmeldelse!D10&lt;&gt;0,Holdanmeldelse!D10," ")</f>
        <v> </v>
      </c>
      <c r="E8" s="532"/>
      <c r="F8" s="532"/>
      <c r="G8" s="533"/>
      <c r="H8" s="128">
        <f>IF(Holdanmeldelse!H10&lt;&gt;0,Holdanmeldelse!H10," ")</f>
      </c>
      <c r="I8" s="129" t="s">
        <v>57</v>
      </c>
      <c r="J8" s="130"/>
      <c r="K8" s="129" t="s">
        <v>57</v>
      </c>
      <c r="L8" s="130"/>
      <c r="M8" s="129" t="s">
        <v>57</v>
      </c>
      <c r="N8" s="130"/>
      <c r="O8" s="131" t="s">
        <v>57</v>
      </c>
      <c r="P8" s="132">
        <v>2</v>
      </c>
      <c r="Q8" s="129" t="s">
        <v>57</v>
      </c>
      <c r="R8" s="130"/>
      <c r="S8" s="129" t="s">
        <v>57</v>
      </c>
      <c r="T8" s="130"/>
      <c r="U8" s="129" t="s">
        <v>57</v>
      </c>
      <c r="V8" s="130"/>
      <c r="W8" s="131" t="s">
        <v>57</v>
      </c>
      <c r="X8" s="132">
        <v>3</v>
      </c>
      <c r="Y8" s="129" t="s">
        <v>57</v>
      </c>
      <c r="Z8" s="130"/>
      <c r="AA8" s="129" t="s">
        <v>57</v>
      </c>
      <c r="AB8" s="130"/>
      <c r="AC8" s="129" t="s">
        <v>57</v>
      </c>
      <c r="AD8" s="130"/>
      <c r="AE8" s="131"/>
      <c r="AF8" s="132">
        <v>4</v>
      </c>
      <c r="AG8" s="129" t="s">
        <v>57</v>
      </c>
      <c r="AH8" s="130"/>
      <c r="AI8" s="129" t="s">
        <v>57</v>
      </c>
      <c r="AJ8" s="130"/>
      <c r="AK8" s="129" t="s">
        <v>57</v>
      </c>
      <c r="AL8" s="134"/>
      <c r="AM8" s="135"/>
      <c r="AN8" s="136">
        <v>1</v>
      </c>
      <c r="AO8" s="303"/>
      <c r="AP8" s="138" t="s">
        <v>57</v>
      </c>
      <c r="AQ8" s="139"/>
      <c r="AR8" s="140"/>
      <c r="AS8" s="330"/>
      <c r="AT8" s="327" t="s">
        <v>23</v>
      </c>
      <c r="AU8" s="534">
        <f>IF(Holdanmeldelse!L3&lt;&gt;0,Holdanmeldelse!L3,"")</f>
      </c>
      <c r="AV8" s="534"/>
      <c r="AW8" s="534"/>
      <c r="AX8" s="143"/>
    </row>
    <row r="9" spans="1:50" ht="21.75" customHeight="1" thickBot="1">
      <c r="A9" s="564"/>
      <c r="B9" s="126">
        <v>2</v>
      </c>
      <c r="C9" s="127" t="str">
        <f>IF(Holdanmeldelse!C11&lt;&gt;0,Holdanmeldelse!C11," ")</f>
        <v> </v>
      </c>
      <c r="D9" s="531" t="str">
        <f>IF(Holdanmeldelse!D11&lt;&gt;0,Holdanmeldelse!D11," ")</f>
        <v> </v>
      </c>
      <c r="E9" s="532"/>
      <c r="F9" s="532"/>
      <c r="G9" s="533"/>
      <c r="H9" s="128">
        <f>IF(Holdanmeldelse!H11&lt;&gt;0,Holdanmeldelse!H11," ")</f>
      </c>
      <c r="I9" s="129" t="s">
        <v>57</v>
      </c>
      <c r="J9" s="130"/>
      <c r="K9" s="129" t="s">
        <v>57</v>
      </c>
      <c r="L9" s="130"/>
      <c r="M9" s="131" t="s">
        <v>57</v>
      </c>
      <c r="N9" s="132">
        <v>1</v>
      </c>
      <c r="O9" s="129" t="s">
        <v>57</v>
      </c>
      <c r="P9" s="130"/>
      <c r="Q9" s="129" t="s">
        <v>57</v>
      </c>
      <c r="R9" s="130"/>
      <c r="S9" s="129" t="s">
        <v>57</v>
      </c>
      <c r="T9" s="130"/>
      <c r="U9" s="131" t="s">
        <v>57</v>
      </c>
      <c r="V9" s="132">
        <v>4</v>
      </c>
      <c r="W9" s="129" t="s">
        <v>57</v>
      </c>
      <c r="X9" s="130"/>
      <c r="Y9" s="129" t="s">
        <v>57</v>
      </c>
      <c r="Z9" s="130"/>
      <c r="AA9" s="129" t="s">
        <v>57</v>
      </c>
      <c r="AB9" s="130"/>
      <c r="AC9" s="131" t="s">
        <v>57</v>
      </c>
      <c r="AD9" s="132">
        <v>3</v>
      </c>
      <c r="AE9" s="129" t="s">
        <v>57</v>
      </c>
      <c r="AF9" s="130"/>
      <c r="AG9" s="129" t="s">
        <v>57</v>
      </c>
      <c r="AH9" s="130"/>
      <c r="AI9" s="129" t="s">
        <v>57</v>
      </c>
      <c r="AJ9" s="130"/>
      <c r="AK9" s="131" t="s">
        <v>57</v>
      </c>
      <c r="AL9" s="132">
        <v>2</v>
      </c>
      <c r="AM9" s="133"/>
      <c r="AN9" s="133"/>
      <c r="AO9" s="303" t="s">
        <v>57</v>
      </c>
      <c r="AP9" s="138" t="s">
        <v>127</v>
      </c>
      <c r="AQ9" s="139"/>
      <c r="AR9" s="140"/>
      <c r="AS9" s="330"/>
      <c r="AT9" s="141"/>
      <c r="AU9" s="144"/>
      <c r="AV9" s="145"/>
      <c r="AW9" s="145"/>
      <c r="AX9" s="143"/>
    </row>
    <row r="10" spans="1:50" ht="21.75" customHeight="1" thickBot="1">
      <c r="A10" s="564"/>
      <c r="B10" s="126">
        <v>3</v>
      </c>
      <c r="C10" s="127" t="str">
        <f>IF(Holdanmeldelse!C12&lt;&gt;0,Holdanmeldelse!C12," ")</f>
        <v> </v>
      </c>
      <c r="D10" s="531" t="str">
        <f>IF(Holdanmeldelse!D12&lt;&gt;0,Holdanmeldelse!D12," ")</f>
        <v> </v>
      </c>
      <c r="E10" s="532"/>
      <c r="F10" s="532"/>
      <c r="G10" s="533"/>
      <c r="H10" s="128">
        <f>IF(Holdanmeldelse!H12&lt;&gt;0,Holdanmeldelse!H12," ")</f>
      </c>
      <c r="I10" s="146" t="s">
        <v>57</v>
      </c>
      <c r="J10" s="147"/>
      <c r="K10" s="131" t="s">
        <v>57</v>
      </c>
      <c r="L10" s="132">
        <v>2</v>
      </c>
      <c r="M10" s="129" t="s">
        <v>57</v>
      </c>
      <c r="N10" s="130"/>
      <c r="O10" s="129" t="s">
        <v>57</v>
      </c>
      <c r="P10" s="130"/>
      <c r="Q10" s="146" t="s">
        <v>57</v>
      </c>
      <c r="R10" s="148"/>
      <c r="S10" s="131" t="s">
        <v>57</v>
      </c>
      <c r="T10" s="132">
        <v>1</v>
      </c>
      <c r="U10" s="129" t="s">
        <v>57</v>
      </c>
      <c r="V10" s="130"/>
      <c r="W10" s="129" t="s">
        <v>57</v>
      </c>
      <c r="X10" s="130"/>
      <c r="Y10" s="146" t="s">
        <v>57</v>
      </c>
      <c r="Z10" s="148"/>
      <c r="AA10" s="131" t="s">
        <v>57</v>
      </c>
      <c r="AB10" s="132">
        <v>4</v>
      </c>
      <c r="AC10" s="129" t="s">
        <v>57</v>
      </c>
      <c r="AD10" s="130"/>
      <c r="AE10" s="129" t="s">
        <v>57</v>
      </c>
      <c r="AF10" s="130"/>
      <c r="AG10" s="131" t="s">
        <v>57</v>
      </c>
      <c r="AH10" s="132">
        <v>3</v>
      </c>
      <c r="AI10" s="146" t="s">
        <v>57</v>
      </c>
      <c r="AJ10" s="148"/>
      <c r="AK10" s="129" t="s">
        <v>57</v>
      </c>
      <c r="AL10" s="130"/>
      <c r="AM10" s="134"/>
      <c r="AN10" s="134"/>
      <c r="AO10" s="303" t="s">
        <v>57</v>
      </c>
      <c r="AP10" s="138" t="s">
        <v>57</v>
      </c>
      <c r="AQ10" s="139"/>
      <c r="AR10" s="140"/>
      <c r="AS10" s="330"/>
      <c r="AT10" s="535" t="s">
        <v>128</v>
      </c>
      <c r="AU10" s="535"/>
      <c r="AV10" s="141"/>
      <c r="AW10" s="540"/>
      <c r="AX10" s="143"/>
    </row>
    <row r="11" spans="1:50" ht="21.75" customHeight="1" thickBot="1">
      <c r="A11" s="564"/>
      <c r="B11" s="126">
        <v>4</v>
      </c>
      <c r="C11" s="127" t="str">
        <f>IF(Holdanmeldelse!C13&lt;&gt;0,Holdanmeldelse!C13," ")</f>
        <v> </v>
      </c>
      <c r="D11" s="531" t="str">
        <f>IF(Holdanmeldelse!D13&lt;&gt;0,Holdanmeldelse!D13," ")</f>
        <v> </v>
      </c>
      <c r="E11" s="532"/>
      <c r="F11" s="532"/>
      <c r="G11" s="533"/>
      <c r="H11" s="128">
        <f>IF(Holdanmeldelse!H13&lt;&gt;0,Holdanmeldelse!H13," ")</f>
      </c>
      <c r="I11" s="150"/>
      <c r="J11" s="136">
        <v>3</v>
      </c>
      <c r="K11" s="151"/>
      <c r="L11" s="133"/>
      <c r="M11" s="129"/>
      <c r="N11" s="130"/>
      <c r="O11" s="129"/>
      <c r="P11" s="130"/>
      <c r="Q11" s="150"/>
      <c r="R11" s="136">
        <v>4</v>
      </c>
      <c r="S11" s="151"/>
      <c r="T11" s="133"/>
      <c r="U11" s="129"/>
      <c r="V11" s="130"/>
      <c r="W11" s="129"/>
      <c r="X11" s="130"/>
      <c r="Y11" s="150"/>
      <c r="Z11" s="136">
        <v>2</v>
      </c>
      <c r="AA11" s="151"/>
      <c r="AB11" s="133"/>
      <c r="AC11" s="129"/>
      <c r="AD11" s="130"/>
      <c r="AE11" s="129"/>
      <c r="AF11" s="130"/>
      <c r="AG11" s="152"/>
      <c r="AH11" s="153"/>
      <c r="AI11" s="150"/>
      <c r="AJ11" s="136">
        <v>1</v>
      </c>
      <c r="AK11" s="137"/>
      <c r="AL11" s="130"/>
      <c r="AM11" s="290"/>
      <c r="AN11" s="130"/>
      <c r="AO11" s="390"/>
      <c r="AP11" s="158"/>
      <c r="AQ11" s="159"/>
      <c r="AR11" s="160"/>
      <c r="AS11" s="330"/>
      <c r="AT11" s="327"/>
      <c r="AU11" s="155"/>
      <c r="AV11" s="141"/>
      <c r="AW11" s="541"/>
      <c r="AX11" s="143"/>
    </row>
    <row r="12" spans="1:50" ht="20.25" customHeight="1">
      <c r="A12" s="564"/>
      <c r="B12" s="161"/>
      <c r="C12" s="127" t="str">
        <f>IF(Holdanmeldelse!C14&lt;&gt;0,Holdanmeldelse!C14," ")</f>
        <v> </v>
      </c>
      <c r="D12" s="542" t="str">
        <f>IF(Holdanmeldelse!D14&lt;&gt;0,Holdanmeldelse!D14," ")</f>
        <v> </v>
      </c>
      <c r="E12" s="542"/>
      <c r="F12" s="542"/>
      <c r="G12" s="542"/>
      <c r="H12" s="162"/>
      <c r="I12" s="547"/>
      <c r="J12" s="548"/>
      <c r="K12" s="536"/>
      <c r="L12" s="537"/>
      <c r="M12" s="549"/>
      <c r="N12" s="550"/>
      <c r="O12" s="549"/>
      <c r="P12" s="550"/>
      <c r="Q12" s="547"/>
      <c r="R12" s="548"/>
      <c r="S12" s="536"/>
      <c r="T12" s="537"/>
      <c r="U12" s="536"/>
      <c r="V12" s="537"/>
      <c r="W12" s="536"/>
      <c r="X12" s="537"/>
      <c r="Y12" s="547"/>
      <c r="Z12" s="548"/>
      <c r="AA12" s="536"/>
      <c r="AB12" s="537"/>
      <c r="AC12" s="536"/>
      <c r="AD12" s="537"/>
      <c r="AE12" s="536"/>
      <c r="AF12" s="537"/>
      <c r="AG12" s="536"/>
      <c r="AH12" s="537"/>
      <c r="AI12" s="547"/>
      <c r="AJ12" s="548"/>
      <c r="AK12" s="536"/>
      <c r="AL12" s="537"/>
      <c r="AM12" s="555"/>
      <c r="AN12" s="556"/>
      <c r="AO12" s="553"/>
      <c r="AP12" s="392"/>
      <c r="AQ12" s="543"/>
      <c r="AR12" s="544"/>
      <c r="AS12" s="331"/>
      <c r="AT12" s="141"/>
      <c r="AU12" s="141"/>
      <c r="AV12" s="141"/>
      <c r="AW12" s="165" t="s">
        <v>129</v>
      </c>
      <c r="AX12" s="143"/>
    </row>
    <row r="13" spans="1:50" ht="15.75" customHeight="1" thickBot="1">
      <c r="A13" s="565"/>
      <c r="B13" s="559"/>
      <c r="C13" s="560"/>
      <c r="D13" s="561" t="s">
        <v>43</v>
      </c>
      <c r="E13" s="562"/>
      <c r="F13" s="562"/>
      <c r="G13" s="562"/>
      <c r="H13" s="166" t="s">
        <v>130</v>
      </c>
      <c r="I13" s="538"/>
      <c r="J13" s="539"/>
      <c r="K13" s="538"/>
      <c r="L13" s="539"/>
      <c r="M13" s="551"/>
      <c r="N13" s="552"/>
      <c r="O13" s="551"/>
      <c r="P13" s="552"/>
      <c r="Q13" s="538"/>
      <c r="R13" s="539"/>
      <c r="S13" s="538"/>
      <c r="T13" s="539"/>
      <c r="U13" s="538"/>
      <c r="V13" s="539"/>
      <c r="W13" s="538"/>
      <c r="X13" s="539"/>
      <c r="Y13" s="538"/>
      <c r="Z13" s="539"/>
      <c r="AA13" s="538"/>
      <c r="AB13" s="539"/>
      <c r="AC13" s="538"/>
      <c r="AD13" s="539"/>
      <c r="AE13" s="538"/>
      <c r="AF13" s="539"/>
      <c r="AG13" s="538"/>
      <c r="AH13" s="539"/>
      <c r="AI13" s="538"/>
      <c r="AJ13" s="539"/>
      <c r="AK13" s="538"/>
      <c r="AL13" s="539"/>
      <c r="AM13" s="557"/>
      <c r="AN13" s="558"/>
      <c r="AO13" s="554"/>
      <c r="AP13" s="167"/>
      <c r="AQ13" s="545"/>
      <c r="AR13" s="546"/>
      <c r="AS13" s="332"/>
      <c r="AT13" s="168"/>
      <c r="AU13" s="168"/>
      <c r="AV13" s="168"/>
      <c r="AW13" s="169" t="s">
        <v>131</v>
      </c>
      <c r="AX13" s="170"/>
    </row>
    <row r="14" spans="1:50" ht="7.5" customHeight="1" thickBot="1">
      <c r="A14" s="171"/>
      <c r="B14" s="172"/>
      <c r="C14" s="173"/>
      <c r="D14" s="173"/>
      <c r="E14" s="173"/>
      <c r="F14" s="173"/>
      <c r="G14" s="173"/>
      <c r="H14" s="173"/>
      <c r="I14" s="173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14"/>
      <c r="AU14" s="114"/>
      <c r="AV14" s="114"/>
      <c r="AW14" s="114"/>
      <c r="AX14" s="114"/>
    </row>
    <row r="15" spans="1:50" ht="18" customHeight="1" thickBot="1">
      <c r="A15" s="563" t="s">
        <v>132</v>
      </c>
      <c r="B15" s="115"/>
      <c r="C15" s="116" t="s">
        <v>38</v>
      </c>
      <c r="D15" s="117"/>
      <c r="E15" s="528" t="s">
        <v>33</v>
      </c>
      <c r="F15" s="528"/>
      <c r="G15" s="529"/>
      <c r="H15" s="118" t="s">
        <v>34</v>
      </c>
      <c r="I15" s="526">
        <v>1</v>
      </c>
      <c r="J15" s="527"/>
      <c r="K15" s="526">
        <v>2</v>
      </c>
      <c r="L15" s="527"/>
      <c r="M15" s="526">
        <v>3</v>
      </c>
      <c r="N15" s="527"/>
      <c r="O15" s="524">
        <v>4</v>
      </c>
      <c r="P15" s="525"/>
      <c r="Q15" s="524">
        <v>5</v>
      </c>
      <c r="R15" s="525"/>
      <c r="S15" s="526">
        <v>6</v>
      </c>
      <c r="T15" s="527"/>
      <c r="U15" s="526">
        <v>7</v>
      </c>
      <c r="V15" s="527"/>
      <c r="W15" s="524">
        <v>8</v>
      </c>
      <c r="X15" s="525"/>
      <c r="Y15" s="524">
        <v>9</v>
      </c>
      <c r="Z15" s="525"/>
      <c r="AA15" s="526">
        <v>10</v>
      </c>
      <c r="AB15" s="527"/>
      <c r="AC15" s="526">
        <v>11</v>
      </c>
      <c r="AD15" s="527"/>
      <c r="AE15" s="524">
        <v>12</v>
      </c>
      <c r="AF15" s="525"/>
      <c r="AG15" s="524">
        <v>13</v>
      </c>
      <c r="AH15" s="525"/>
      <c r="AI15" s="526">
        <v>14</v>
      </c>
      <c r="AJ15" s="527"/>
      <c r="AK15" s="526">
        <v>15</v>
      </c>
      <c r="AL15" s="527"/>
      <c r="AM15" s="524">
        <v>16</v>
      </c>
      <c r="AN15" s="525"/>
      <c r="AO15" s="304" t="s">
        <v>125</v>
      </c>
      <c r="AP15" s="120" t="s">
        <v>126</v>
      </c>
      <c r="AQ15" s="121">
        <v>17</v>
      </c>
      <c r="AR15" s="122">
        <v>18</v>
      </c>
      <c r="AS15" s="123"/>
      <c r="AT15" s="124" t="s">
        <v>24</v>
      </c>
      <c r="AU15" s="534" t="str">
        <f>IF(Holdanmeldelse!N4&lt;&gt;0,Holdanmeldelse!N4," ")</f>
        <v> </v>
      </c>
      <c r="AV15" s="534"/>
      <c r="AW15" s="534"/>
      <c r="AX15" s="125"/>
    </row>
    <row r="16" spans="1:50" ht="21.75" customHeight="1" thickBot="1">
      <c r="A16" s="564"/>
      <c r="B16" s="126">
        <v>1</v>
      </c>
      <c r="C16" s="127" t="str">
        <f>IF(Holdanmeldelse!M10&lt;&gt;0,Holdanmeldelse!M10," ")</f>
        <v> </v>
      </c>
      <c r="D16" s="531" t="str">
        <f>IF(Holdanmeldelse!N10&lt;&gt;0,Holdanmeldelse!N10," ")</f>
        <v> </v>
      </c>
      <c r="E16" s="532"/>
      <c r="F16" s="532"/>
      <c r="G16" s="533"/>
      <c r="H16" s="128">
        <f>IF(Holdanmeldelse!R10&lt;&gt;0,Holdanmeldelse!R10," ")</f>
      </c>
      <c r="I16" s="131"/>
      <c r="J16" s="132">
        <v>2</v>
      </c>
      <c r="K16" s="129" t="s">
        <v>57</v>
      </c>
      <c r="L16" s="130"/>
      <c r="M16" s="129" t="s">
        <v>57</v>
      </c>
      <c r="N16" s="130"/>
      <c r="O16" s="129" t="s">
        <v>57</v>
      </c>
      <c r="P16" s="130"/>
      <c r="Q16" s="129" t="s">
        <v>57</v>
      </c>
      <c r="R16" s="130"/>
      <c r="S16" s="131"/>
      <c r="T16" s="132">
        <v>4</v>
      </c>
      <c r="U16" s="129" t="s">
        <v>57</v>
      </c>
      <c r="V16" s="130"/>
      <c r="W16" s="129" t="s">
        <v>57</v>
      </c>
      <c r="X16" s="130"/>
      <c r="Y16" s="129" t="s">
        <v>57</v>
      </c>
      <c r="Z16" s="130"/>
      <c r="AA16" s="129" t="s">
        <v>57</v>
      </c>
      <c r="AB16" s="130"/>
      <c r="AC16" s="131"/>
      <c r="AD16" s="132">
        <v>1</v>
      </c>
      <c r="AE16" s="129" t="s">
        <v>57</v>
      </c>
      <c r="AF16" s="130"/>
      <c r="AG16" s="129" t="s">
        <v>57</v>
      </c>
      <c r="AH16" s="130"/>
      <c r="AI16" s="129" t="s">
        <v>57</v>
      </c>
      <c r="AJ16" s="130"/>
      <c r="AK16" s="129" t="s">
        <v>57</v>
      </c>
      <c r="AL16" s="134"/>
      <c r="AM16" s="380"/>
      <c r="AN16" s="136">
        <v>3</v>
      </c>
      <c r="AO16" s="305"/>
      <c r="AP16" s="138" t="s">
        <v>57</v>
      </c>
      <c r="AQ16" s="174"/>
      <c r="AR16" s="175"/>
      <c r="AS16" s="141"/>
      <c r="AT16" s="142" t="s">
        <v>23</v>
      </c>
      <c r="AU16" s="534">
        <f>IF(Holdanmeldelse!L4&lt;&gt;0,Holdanmeldelse!L4,"")</f>
      </c>
      <c r="AV16" s="534"/>
      <c r="AW16" s="534"/>
      <c r="AX16" s="143"/>
    </row>
    <row r="17" spans="1:50" ht="21.75" customHeight="1" thickBot="1">
      <c r="A17" s="564"/>
      <c r="B17" s="126">
        <v>2</v>
      </c>
      <c r="C17" s="127" t="str">
        <f>IF(Holdanmeldelse!M11&lt;&gt;0,Holdanmeldelse!M11," ")</f>
        <v> </v>
      </c>
      <c r="D17" s="531" t="str">
        <f>IF(Holdanmeldelse!N11&lt;&gt;0,Holdanmeldelse!N11," ")</f>
        <v> </v>
      </c>
      <c r="E17" s="532"/>
      <c r="F17" s="532"/>
      <c r="G17" s="533"/>
      <c r="H17" s="128">
        <f>IF(Holdanmeldelse!R11&lt;&gt;0,Holdanmeldelse!R11," ")</f>
      </c>
      <c r="I17" s="129" t="s">
        <v>57</v>
      </c>
      <c r="J17" s="130"/>
      <c r="K17" s="131" t="s">
        <v>57</v>
      </c>
      <c r="L17" s="132">
        <v>1</v>
      </c>
      <c r="M17" s="129" t="s">
        <v>57</v>
      </c>
      <c r="N17" s="130"/>
      <c r="O17" s="129" t="s">
        <v>57</v>
      </c>
      <c r="P17" s="130"/>
      <c r="Q17" s="131" t="s">
        <v>57</v>
      </c>
      <c r="R17" s="132">
        <v>3</v>
      </c>
      <c r="S17" s="129" t="s">
        <v>57</v>
      </c>
      <c r="T17" s="130"/>
      <c r="U17" s="129" t="s">
        <v>57</v>
      </c>
      <c r="V17" s="130"/>
      <c r="W17" s="129" t="s">
        <v>57</v>
      </c>
      <c r="X17" s="130"/>
      <c r="Y17" s="129" t="s">
        <v>57</v>
      </c>
      <c r="Z17" s="130"/>
      <c r="AA17" s="129" t="s">
        <v>57</v>
      </c>
      <c r="AB17" s="130"/>
      <c r="AC17" s="129" t="s">
        <v>57</v>
      </c>
      <c r="AD17" s="130"/>
      <c r="AE17" s="131" t="s">
        <v>57</v>
      </c>
      <c r="AF17" s="132">
        <v>2</v>
      </c>
      <c r="AG17" s="129" t="s">
        <v>57</v>
      </c>
      <c r="AH17" s="130"/>
      <c r="AI17" s="129" t="s">
        <v>57</v>
      </c>
      <c r="AJ17" s="130"/>
      <c r="AK17" s="131" t="s">
        <v>57</v>
      </c>
      <c r="AL17" s="132">
        <v>4</v>
      </c>
      <c r="AM17" s="133"/>
      <c r="AN17" s="307"/>
      <c r="AO17" s="306" t="s">
        <v>57</v>
      </c>
      <c r="AP17" s="388" t="s">
        <v>127</v>
      </c>
      <c r="AQ17" s="126"/>
      <c r="AR17" s="175"/>
      <c r="AS17" s="141"/>
      <c r="AT17" s="141"/>
      <c r="AU17" s="144"/>
      <c r="AV17" s="145"/>
      <c r="AW17" s="145"/>
      <c r="AX17" s="143"/>
    </row>
    <row r="18" spans="1:50" ht="21.75" customHeight="1" thickBot="1">
      <c r="A18" s="564"/>
      <c r="B18" s="126">
        <v>3</v>
      </c>
      <c r="C18" s="127" t="str">
        <f>IF(Holdanmeldelse!M12&lt;&gt;0,Holdanmeldelse!M12," ")</f>
        <v> </v>
      </c>
      <c r="D18" s="531" t="str">
        <f>IF(Holdanmeldelse!N12&lt;&gt;0,Holdanmeldelse!N12," ")</f>
        <v> </v>
      </c>
      <c r="E18" s="532"/>
      <c r="F18" s="532"/>
      <c r="G18" s="533"/>
      <c r="H18" s="128">
        <f>IF(Holdanmeldelse!R12&lt;&gt;0,Holdanmeldelse!R12," ")</f>
      </c>
      <c r="I18" s="129" t="s">
        <v>57</v>
      </c>
      <c r="J18" s="130"/>
      <c r="K18" s="129" t="s">
        <v>57</v>
      </c>
      <c r="L18" s="130"/>
      <c r="M18" s="146" t="s">
        <v>57</v>
      </c>
      <c r="N18" s="148"/>
      <c r="O18" s="131" t="s">
        <v>57</v>
      </c>
      <c r="P18" s="132">
        <v>1</v>
      </c>
      <c r="Q18" s="129" t="s">
        <v>57</v>
      </c>
      <c r="R18" s="130"/>
      <c r="S18" s="129" t="s">
        <v>57</v>
      </c>
      <c r="T18" s="130"/>
      <c r="U18" s="131" t="s">
        <v>57</v>
      </c>
      <c r="V18" s="132">
        <v>3</v>
      </c>
      <c r="W18" s="146" t="s">
        <v>57</v>
      </c>
      <c r="X18" s="148"/>
      <c r="Y18" s="146" t="s">
        <v>57</v>
      </c>
      <c r="Z18" s="148"/>
      <c r="AA18" s="131" t="s">
        <v>57</v>
      </c>
      <c r="AB18" s="132">
        <v>2</v>
      </c>
      <c r="AC18" s="129" t="s">
        <v>57</v>
      </c>
      <c r="AD18" s="130"/>
      <c r="AE18" s="129" t="s">
        <v>57</v>
      </c>
      <c r="AF18" s="130"/>
      <c r="AG18" s="146" t="s">
        <v>57</v>
      </c>
      <c r="AH18" s="148"/>
      <c r="AI18" s="131" t="s">
        <v>57</v>
      </c>
      <c r="AJ18" s="132">
        <v>4</v>
      </c>
      <c r="AK18" s="129" t="s">
        <v>57</v>
      </c>
      <c r="AL18" s="134"/>
      <c r="AM18" s="290"/>
      <c r="AN18" s="130"/>
      <c r="AO18" s="303" t="s">
        <v>57</v>
      </c>
      <c r="AP18" s="138" t="s">
        <v>57</v>
      </c>
      <c r="AQ18" s="174"/>
      <c r="AR18" s="175"/>
      <c r="AS18" s="141"/>
      <c r="AT18" s="535" t="s">
        <v>128</v>
      </c>
      <c r="AU18" s="535"/>
      <c r="AV18" s="141"/>
      <c r="AW18" s="540" t="s">
        <v>57</v>
      </c>
      <c r="AX18" s="143"/>
    </row>
    <row r="19" spans="1:50" ht="21.75" customHeight="1" thickBot="1">
      <c r="A19" s="564"/>
      <c r="B19" s="126">
        <v>4</v>
      </c>
      <c r="C19" s="127" t="str">
        <f>IF(Holdanmeldelse!M13&lt;&gt;0,Holdanmeldelse!M13," ")</f>
        <v> </v>
      </c>
      <c r="D19" s="531" t="str">
        <f>IF(Holdanmeldelse!N13&lt;&gt;0,Holdanmeldelse!N13," ")</f>
        <v> </v>
      </c>
      <c r="E19" s="532"/>
      <c r="F19" s="532"/>
      <c r="G19" s="533"/>
      <c r="H19" s="128">
        <f>IF(Holdanmeldelse!R13&lt;&gt;0,Holdanmeldelse!R13," ")</f>
      </c>
      <c r="I19" s="129"/>
      <c r="J19" s="130"/>
      <c r="K19" s="129"/>
      <c r="L19" s="134"/>
      <c r="M19" s="150"/>
      <c r="N19" s="136">
        <v>3</v>
      </c>
      <c r="O19" s="176"/>
      <c r="P19" s="156"/>
      <c r="Q19" s="129"/>
      <c r="R19" s="130"/>
      <c r="S19" s="129"/>
      <c r="T19" s="130"/>
      <c r="U19" s="152"/>
      <c r="V19" s="153"/>
      <c r="W19" s="150"/>
      <c r="X19" s="136">
        <v>4</v>
      </c>
      <c r="Y19" s="150"/>
      <c r="Z19" s="136">
        <v>1</v>
      </c>
      <c r="AA19" s="151"/>
      <c r="AB19" s="133"/>
      <c r="AC19" s="129"/>
      <c r="AD19" s="130"/>
      <c r="AE19" s="129"/>
      <c r="AF19" s="130"/>
      <c r="AG19" s="150"/>
      <c r="AH19" s="136">
        <v>2</v>
      </c>
      <c r="AI19" s="151"/>
      <c r="AJ19" s="133"/>
      <c r="AK19" s="129"/>
      <c r="AL19" s="134"/>
      <c r="AM19" s="290"/>
      <c r="AN19" s="130"/>
      <c r="AO19" s="390"/>
      <c r="AP19" s="158"/>
      <c r="AQ19" s="391"/>
      <c r="AR19" s="180"/>
      <c r="AS19" s="141"/>
      <c r="AT19" s="142"/>
      <c r="AU19" s="155"/>
      <c r="AV19" s="141"/>
      <c r="AW19" s="541"/>
      <c r="AX19" s="143"/>
    </row>
    <row r="20" spans="1:50" ht="20.25" customHeight="1">
      <c r="A20" s="564"/>
      <c r="B20" s="161"/>
      <c r="C20" s="127" t="str">
        <f>IF(Holdanmeldelse!M14&lt;&gt;0,Holdanmeldelse!M14," ")</f>
        <v> </v>
      </c>
      <c r="D20" s="542" t="str">
        <f>IF(Holdanmeldelse!N14&lt;&gt;0,Holdanmeldelse!N14," ")</f>
        <v> </v>
      </c>
      <c r="E20" s="542"/>
      <c r="F20" s="542"/>
      <c r="G20" s="542"/>
      <c r="H20" s="162"/>
      <c r="I20" s="536"/>
      <c r="J20" s="537"/>
      <c r="K20" s="536"/>
      <c r="L20" s="537"/>
      <c r="M20" s="547"/>
      <c r="N20" s="548"/>
      <c r="O20" s="536"/>
      <c r="P20" s="537"/>
      <c r="Q20" s="536"/>
      <c r="R20" s="537"/>
      <c r="S20" s="536"/>
      <c r="T20" s="537"/>
      <c r="U20" s="536"/>
      <c r="V20" s="537"/>
      <c r="W20" s="547"/>
      <c r="X20" s="548"/>
      <c r="Y20" s="547"/>
      <c r="Z20" s="548"/>
      <c r="AA20" s="536"/>
      <c r="AB20" s="537"/>
      <c r="AC20" s="536"/>
      <c r="AD20" s="537"/>
      <c r="AE20" s="536"/>
      <c r="AF20" s="537"/>
      <c r="AG20" s="547"/>
      <c r="AH20" s="548"/>
      <c r="AI20" s="536"/>
      <c r="AJ20" s="537"/>
      <c r="AK20" s="536"/>
      <c r="AL20" s="537"/>
      <c r="AM20" s="536"/>
      <c r="AN20" s="537"/>
      <c r="AO20" s="553"/>
      <c r="AP20" s="566"/>
      <c r="AQ20" s="543"/>
      <c r="AR20" s="544"/>
      <c r="AS20" s="382"/>
      <c r="AT20" s="141"/>
      <c r="AU20" s="141"/>
      <c r="AV20" s="141"/>
      <c r="AW20" s="165" t="s">
        <v>129</v>
      </c>
      <c r="AX20" s="143"/>
    </row>
    <row r="21" spans="1:50" ht="15.75" customHeight="1" thickBot="1">
      <c r="A21" s="565"/>
      <c r="B21" s="559"/>
      <c r="C21" s="560"/>
      <c r="D21" s="561" t="s">
        <v>43</v>
      </c>
      <c r="E21" s="562"/>
      <c r="F21" s="562"/>
      <c r="G21" s="562"/>
      <c r="H21" s="166" t="s">
        <v>130</v>
      </c>
      <c r="I21" s="538"/>
      <c r="J21" s="539"/>
      <c r="K21" s="538"/>
      <c r="L21" s="539"/>
      <c r="M21" s="538"/>
      <c r="N21" s="539"/>
      <c r="O21" s="538"/>
      <c r="P21" s="539"/>
      <c r="Q21" s="538"/>
      <c r="R21" s="539"/>
      <c r="S21" s="538"/>
      <c r="T21" s="539"/>
      <c r="U21" s="538"/>
      <c r="V21" s="539"/>
      <c r="W21" s="538"/>
      <c r="X21" s="539"/>
      <c r="Y21" s="538"/>
      <c r="Z21" s="539"/>
      <c r="AA21" s="538"/>
      <c r="AB21" s="539"/>
      <c r="AC21" s="538"/>
      <c r="AD21" s="539"/>
      <c r="AE21" s="538"/>
      <c r="AF21" s="539"/>
      <c r="AG21" s="538"/>
      <c r="AH21" s="539"/>
      <c r="AI21" s="538"/>
      <c r="AJ21" s="539"/>
      <c r="AK21" s="538"/>
      <c r="AL21" s="539"/>
      <c r="AM21" s="538"/>
      <c r="AN21" s="539"/>
      <c r="AO21" s="554"/>
      <c r="AP21" s="567"/>
      <c r="AQ21" s="545"/>
      <c r="AR21" s="546"/>
      <c r="AS21" s="389"/>
      <c r="AT21" s="168"/>
      <c r="AU21" s="168"/>
      <c r="AV21" s="168"/>
      <c r="AW21" s="169" t="s">
        <v>131</v>
      </c>
      <c r="AX21" s="170"/>
    </row>
    <row r="22" spans="1:50" ht="7.5" customHeight="1" thickBot="1">
      <c r="A22" s="171"/>
      <c r="B22" s="172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42"/>
      <c r="AU22" s="142"/>
      <c r="AV22" s="114"/>
      <c r="AW22" s="114"/>
      <c r="AX22" s="114"/>
    </row>
    <row r="23" spans="1:50" ht="18" customHeight="1" thickBot="1">
      <c r="A23" s="563" t="s">
        <v>133</v>
      </c>
      <c r="B23" s="115"/>
      <c r="C23" s="309" t="s">
        <v>38</v>
      </c>
      <c r="D23" s="310"/>
      <c r="E23" s="528" t="s">
        <v>33</v>
      </c>
      <c r="F23" s="528"/>
      <c r="G23" s="529"/>
      <c r="H23" s="118" t="s">
        <v>34</v>
      </c>
      <c r="I23" s="526">
        <v>1</v>
      </c>
      <c r="J23" s="527"/>
      <c r="K23" s="526">
        <v>2</v>
      </c>
      <c r="L23" s="527"/>
      <c r="M23" s="526">
        <v>3</v>
      </c>
      <c r="N23" s="527"/>
      <c r="O23" s="524">
        <v>4</v>
      </c>
      <c r="P23" s="525"/>
      <c r="Q23" s="524">
        <v>5</v>
      </c>
      <c r="R23" s="525"/>
      <c r="S23" s="526">
        <v>6</v>
      </c>
      <c r="T23" s="527"/>
      <c r="U23" s="526">
        <v>7</v>
      </c>
      <c r="V23" s="527"/>
      <c r="W23" s="524">
        <v>8</v>
      </c>
      <c r="X23" s="525"/>
      <c r="Y23" s="524">
        <v>9</v>
      </c>
      <c r="Z23" s="525"/>
      <c r="AA23" s="526">
        <v>10</v>
      </c>
      <c r="AB23" s="527"/>
      <c r="AC23" s="526">
        <v>11</v>
      </c>
      <c r="AD23" s="527"/>
      <c r="AE23" s="524">
        <v>12</v>
      </c>
      <c r="AF23" s="525"/>
      <c r="AG23" s="524">
        <v>13</v>
      </c>
      <c r="AH23" s="525"/>
      <c r="AI23" s="526">
        <v>14</v>
      </c>
      <c r="AJ23" s="527"/>
      <c r="AK23" s="526">
        <v>15</v>
      </c>
      <c r="AL23" s="527"/>
      <c r="AM23" s="524">
        <v>16</v>
      </c>
      <c r="AN23" s="525"/>
      <c r="AO23" s="119" t="s">
        <v>125</v>
      </c>
      <c r="AP23" s="120" t="s">
        <v>126</v>
      </c>
      <c r="AQ23" s="121">
        <v>17</v>
      </c>
      <c r="AR23" s="122">
        <v>18</v>
      </c>
      <c r="AS23" s="123"/>
      <c r="AT23" s="124" t="s">
        <v>24</v>
      </c>
      <c r="AU23" s="534" t="str">
        <f>IF(Holdanmeldelse!N5&lt;&gt;0,Holdanmeldelse!N5," ")</f>
        <v> </v>
      </c>
      <c r="AV23" s="534"/>
      <c r="AW23" s="534"/>
      <c r="AX23" s="125"/>
    </row>
    <row r="24" spans="1:50" ht="21.75" customHeight="1" thickBot="1">
      <c r="A24" s="564"/>
      <c r="B24" s="126">
        <v>1</v>
      </c>
      <c r="C24" s="185" t="str">
        <f>IF(Holdanmeldelse!C18&lt;&gt;0,Holdanmeldelse!C18," ")</f>
        <v> </v>
      </c>
      <c r="D24" s="568" t="str">
        <f>IF(Holdanmeldelse!D18&lt;&gt;0,Holdanmeldelse!D18," ")</f>
        <v> </v>
      </c>
      <c r="E24" s="532"/>
      <c r="F24" s="532"/>
      <c r="G24" s="533"/>
      <c r="H24" s="128">
        <f>IF(Holdanmeldelse!H18&lt;&gt;0,Holdanmeldelse!H18," ")</f>
      </c>
      <c r="I24" s="129" t="s">
        <v>57</v>
      </c>
      <c r="J24" s="130"/>
      <c r="K24" s="129" t="s">
        <v>57</v>
      </c>
      <c r="L24" s="130"/>
      <c r="M24" s="131" t="s">
        <v>57</v>
      </c>
      <c r="N24" s="132">
        <v>2</v>
      </c>
      <c r="O24" s="129" t="s">
        <v>57</v>
      </c>
      <c r="P24" s="130"/>
      <c r="Q24" s="131" t="s">
        <v>57</v>
      </c>
      <c r="R24" s="132">
        <v>1</v>
      </c>
      <c r="S24" s="129" t="s">
        <v>57</v>
      </c>
      <c r="T24" s="130"/>
      <c r="U24" s="129" t="s">
        <v>57</v>
      </c>
      <c r="V24" s="130"/>
      <c r="W24" s="129" t="s">
        <v>57</v>
      </c>
      <c r="X24" s="130"/>
      <c r="Y24" s="129" t="s">
        <v>57</v>
      </c>
      <c r="Z24" s="130"/>
      <c r="AA24" s="131" t="s">
        <v>57</v>
      </c>
      <c r="AB24" s="132">
        <v>3</v>
      </c>
      <c r="AC24" s="129" t="s">
        <v>57</v>
      </c>
      <c r="AD24" s="130"/>
      <c r="AE24" s="129" t="s">
        <v>57</v>
      </c>
      <c r="AF24" s="130"/>
      <c r="AG24" s="129" t="s">
        <v>57</v>
      </c>
      <c r="AH24" s="130"/>
      <c r="AI24" s="129" t="s">
        <v>57</v>
      </c>
      <c r="AJ24" s="130"/>
      <c r="AK24" s="129" t="s">
        <v>57</v>
      </c>
      <c r="AL24" s="134"/>
      <c r="AM24" s="135"/>
      <c r="AN24" s="136">
        <v>4</v>
      </c>
      <c r="AO24" s="306"/>
      <c r="AP24" s="138" t="s">
        <v>57</v>
      </c>
      <c r="AQ24" s="174"/>
      <c r="AR24" s="175"/>
      <c r="AS24" s="141"/>
      <c r="AT24" s="142" t="s">
        <v>23</v>
      </c>
      <c r="AU24" s="534">
        <f>IF(Holdanmeldelse!L5&lt;&gt;0,Holdanmeldelse!L5,"")</f>
      </c>
      <c r="AV24" s="534"/>
      <c r="AW24" s="534"/>
      <c r="AX24" s="143"/>
    </row>
    <row r="25" spans="1:50" ht="21.75" customHeight="1" thickBot="1">
      <c r="A25" s="564"/>
      <c r="B25" s="126">
        <v>2</v>
      </c>
      <c r="C25" s="185" t="str">
        <f>IF(Holdanmeldelse!C19&lt;&gt;0,Holdanmeldelse!C19," ")</f>
        <v> </v>
      </c>
      <c r="D25" s="568" t="str">
        <f>IF(Holdanmeldelse!D19&lt;&gt;0,Holdanmeldelse!D19," ")</f>
        <v> </v>
      </c>
      <c r="E25" s="532"/>
      <c r="F25" s="532"/>
      <c r="G25" s="533"/>
      <c r="H25" s="128">
        <f>IF(Holdanmeldelse!H19&lt;&gt;0,Holdanmeldelse!H19," ")</f>
      </c>
      <c r="I25" s="129" t="s">
        <v>57</v>
      </c>
      <c r="J25" s="130"/>
      <c r="K25" s="129" t="s">
        <v>57</v>
      </c>
      <c r="L25" s="130"/>
      <c r="M25" s="129" t="s">
        <v>57</v>
      </c>
      <c r="N25" s="130"/>
      <c r="O25" s="131" t="s">
        <v>57</v>
      </c>
      <c r="P25" s="132">
        <v>4</v>
      </c>
      <c r="Q25" s="129" t="s">
        <v>57</v>
      </c>
      <c r="R25" s="130"/>
      <c r="S25" s="131" t="s">
        <v>57</v>
      </c>
      <c r="T25" s="132">
        <v>2</v>
      </c>
      <c r="U25" s="129" t="s">
        <v>57</v>
      </c>
      <c r="V25" s="130"/>
      <c r="W25" s="129" t="s">
        <v>57</v>
      </c>
      <c r="X25" s="130"/>
      <c r="Y25" s="131" t="s">
        <v>57</v>
      </c>
      <c r="Z25" s="132">
        <v>3</v>
      </c>
      <c r="AA25" s="129" t="s">
        <v>57</v>
      </c>
      <c r="AB25" s="130"/>
      <c r="AC25" s="129" t="s">
        <v>57</v>
      </c>
      <c r="AD25" s="130"/>
      <c r="AE25" s="129" t="s">
        <v>57</v>
      </c>
      <c r="AF25" s="130"/>
      <c r="AG25" s="129" t="s">
        <v>57</v>
      </c>
      <c r="AH25" s="130"/>
      <c r="AI25" s="129" t="s">
        <v>57</v>
      </c>
      <c r="AJ25" s="130"/>
      <c r="AK25" s="131" t="s">
        <v>57</v>
      </c>
      <c r="AL25" s="132">
        <v>1</v>
      </c>
      <c r="AM25" s="133"/>
      <c r="AN25" s="133"/>
      <c r="AO25" s="303" t="s">
        <v>57</v>
      </c>
      <c r="AP25" s="138" t="s">
        <v>57</v>
      </c>
      <c r="AQ25" s="174"/>
      <c r="AR25" s="175"/>
      <c r="AS25" s="141"/>
      <c r="AT25" s="141"/>
      <c r="AU25" s="144"/>
      <c r="AV25" s="145"/>
      <c r="AW25" s="145"/>
      <c r="AX25" s="143"/>
    </row>
    <row r="26" spans="1:50" ht="21.75" customHeight="1" thickBot="1">
      <c r="A26" s="564"/>
      <c r="B26" s="126">
        <v>3</v>
      </c>
      <c r="C26" s="185" t="str">
        <f>IF(Holdanmeldelse!C20&lt;&gt;0,Holdanmeldelse!C20," ")</f>
        <v> </v>
      </c>
      <c r="D26" s="568" t="str">
        <f>IF(Holdanmeldelse!D20&lt;&gt;0,Holdanmeldelse!D20," ")</f>
        <v> </v>
      </c>
      <c r="E26" s="532"/>
      <c r="F26" s="532"/>
      <c r="G26" s="533"/>
      <c r="H26" s="128">
        <f>IF(Holdanmeldelse!H20&lt;&gt;0,Holdanmeldelse!H20," ")</f>
      </c>
      <c r="I26" s="146" t="s">
        <v>57</v>
      </c>
      <c r="J26" s="148"/>
      <c r="K26" s="183" t="s">
        <v>57</v>
      </c>
      <c r="L26" s="132">
        <v>4</v>
      </c>
      <c r="M26" s="129" t="s">
        <v>57</v>
      </c>
      <c r="N26" s="130"/>
      <c r="O26" s="129" t="s">
        <v>57</v>
      </c>
      <c r="P26" s="130"/>
      <c r="Q26" s="129" t="s">
        <v>57</v>
      </c>
      <c r="R26" s="130"/>
      <c r="S26" s="129" t="s">
        <v>57</v>
      </c>
      <c r="T26" s="130"/>
      <c r="U26" s="146" t="s">
        <v>57</v>
      </c>
      <c r="V26" s="148"/>
      <c r="W26" s="131" t="s">
        <v>57</v>
      </c>
      <c r="X26" s="132">
        <v>1</v>
      </c>
      <c r="Y26" s="129" t="s">
        <v>57</v>
      </c>
      <c r="Z26" s="130"/>
      <c r="AA26" s="129" t="s">
        <v>57</v>
      </c>
      <c r="AB26" s="130"/>
      <c r="AC26" s="131" t="s">
        <v>57</v>
      </c>
      <c r="AD26" s="132">
        <v>2</v>
      </c>
      <c r="AE26" s="146" t="s">
        <v>57</v>
      </c>
      <c r="AF26" s="148"/>
      <c r="AG26" s="146" t="s">
        <v>57</v>
      </c>
      <c r="AH26" s="148"/>
      <c r="AI26" s="131" t="s">
        <v>57</v>
      </c>
      <c r="AJ26" s="132">
        <v>3</v>
      </c>
      <c r="AK26" s="129" t="s">
        <v>57</v>
      </c>
      <c r="AL26" s="130"/>
      <c r="AM26" s="134"/>
      <c r="AN26" s="134"/>
      <c r="AO26" s="303" t="s">
        <v>57</v>
      </c>
      <c r="AP26" s="138" t="s">
        <v>57</v>
      </c>
      <c r="AQ26" s="174"/>
      <c r="AR26" s="175"/>
      <c r="AS26" s="141"/>
      <c r="AT26" s="535" t="s">
        <v>128</v>
      </c>
      <c r="AU26" s="535"/>
      <c r="AV26" s="141"/>
      <c r="AW26" s="540" t="s">
        <v>57</v>
      </c>
      <c r="AX26" s="143"/>
    </row>
    <row r="27" spans="1:50" ht="21.75" customHeight="1" thickBot="1">
      <c r="A27" s="564"/>
      <c r="B27" s="126">
        <v>4</v>
      </c>
      <c r="C27" s="185" t="str">
        <f>IF(Holdanmeldelse!C21&lt;&gt;0,Holdanmeldelse!C21," ")</f>
        <v> </v>
      </c>
      <c r="D27" s="568" t="str">
        <f>IF(Holdanmeldelse!D21&lt;&gt;0,Holdanmeldelse!D21," ")</f>
        <v> </v>
      </c>
      <c r="E27" s="532"/>
      <c r="F27" s="532"/>
      <c r="G27" s="533"/>
      <c r="H27" s="128">
        <f>IF(Holdanmeldelse!H21&lt;&gt;0,Holdanmeldelse!H21," ")</f>
      </c>
      <c r="I27" s="150"/>
      <c r="J27" s="136">
        <v>1</v>
      </c>
      <c r="K27" s="129"/>
      <c r="L27" s="130"/>
      <c r="M27" s="129"/>
      <c r="N27" s="130"/>
      <c r="O27" s="129"/>
      <c r="P27" s="130"/>
      <c r="Q27" s="129"/>
      <c r="R27" s="130"/>
      <c r="S27" s="129"/>
      <c r="T27" s="134"/>
      <c r="U27" s="150"/>
      <c r="V27" s="136">
        <v>2</v>
      </c>
      <c r="W27" s="151"/>
      <c r="X27" s="133"/>
      <c r="Y27" s="129"/>
      <c r="Z27" s="130"/>
      <c r="AA27" s="129"/>
      <c r="AB27" s="130"/>
      <c r="AC27" s="151"/>
      <c r="AD27" s="133"/>
      <c r="AE27" s="150"/>
      <c r="AF27" s="136">
        <v>3</v>
      </c>
      <c r="AG27" s="150"/>
      <c r="AH27" s="136">
        <v>4</v>
      </c>
      <c r="AI27" s="151"/>
      <c r="AJ27" s="133"/>
      <c r="AK27" s="129"/>
      <c r="AL27" s="130"/>
      <c r="AM27" s="134"/>
      <c r="AN27" s="134"/>
      <c r="AO27" s="390"/>
      <c r="AP27" s="158"/>
      <c r="AQ27" s="391"/>
      <c r="AR27" s="180"/>
      <c r="AS27" s="141"/>
      <c r="AT27" s="142"/>
      <c r="AU27" s="155"/>
      <c r="AV27" s="141"/>
      <c r="AW27" s="541"/>
      <c r="AX27" s="143"/>
    </row>
    <row r="28" spans="1:50" ht="20.25" customHeight="1">
      <c r="A28" s="564"/>
      <c r="B28" s="161"/>
      <c r="C28" s="185" t="str">
        <f>IF(Holdanmeldelse!C22&lt;&gt;0,Holdanmeldelse!C22," ")</f>
        <v> </v>
      </c>
      <c r="D28" s="569" t="str">
        <f>IF(Holdanmeldelse!D22&lt;&gt;0,Holdanmeldelse!D22," ")</f>
        <v> </v>
      </c>
      <c r="E28" s="542"/>
      <c r="F28" s="542"/>
      <c r="G28" s="542"/>
      <c r="H28" s="162"/>
      <c r="I28" s="547"/>
      <c r="J28" s="548"/>
      <c r="K28" s="536"/>
      <c r="L28" s="537"/>
      <c r="M28" s="536"/>
      <c r="N28" s="537"/>
      <c r="O28" s="536"/>
      <c r="P28" s="537"/>
      <c r="Q28" s="536"/>
      <c r="R28" s="537"/>
      <c r="S28" s="536"/>
      <c r="T28" s="537"/>
      <c r="U28" s="547"/>
      <c r="V28" s="548"/>
      <c r="W28" s="536"/>
      <c r="X28" s="537"/>
      <c r="Y28" s="536"/>
      <c r="Z28" s="537"/>
      <c r="AA28" s="536"/>
      <c r="AB28" s="537"/>
      <c r="AC28" s="536"/>
      <c r="AD28" s="537"/>
      <c r="AE28" s="547"/>
      <c r="AF28" s="548"/>
      <c r="AG28" s="547"/>
      <c r="AH28" s="548"/>
      <c r="AI28" s="536"/>
      <c r="AJ28" s="537"/>
      <c r="AK28" s="536"/>
      <c r="AL28" s="537"/>
      <c r="AM28" s="536"/>
      <c r="AN28" s="537"/>
      <c r="AO28" s="553"/>
      <c r="AP28" s="393"/>
      <c r="AQ28" s="543"/>
      <c r="AR28" s="544"/>
      <c r="AS28" s="181"/>
      <c r="AT28" s="141"/>
      <c r="AU28" s="141"/>
      <c r="AV28" s="141"/>
      <c r="AW28" s="165" t="s">
        <v>129</v>
      </c>
      <c r="AX28" s="143"/>
    </row>
    <row r="29" spans="1:50" ht="15.75" customHeight="1" thickBot="1">
      <c r="A29" s="565"/>
      <c r="B29" s="559"/>
      <c r="C29" s="570"/>
      <c r="D29" s="571" t="s">
        <v>43</v>
      </c>
      <c r="E29" s="562"/>
      <c r="F29" s="562"/>
      <c r="G29" s="562"/>
      <c r="H29" s="166" t="s">
        <v>130</v>
      </c>
      <c r="I29" s="538"/>
      <c r="J29" s="539"/>
      <c r="K29" s="538"/>
      <c r="L29" s="539"/>
      <c r="M29" s="538"/>
      <c r="N29" s="539"/>
      <c r="O29" s="538"/>
      <c r="P29" s="539"/>
      <c r="Q29" s="538"/>
      <c r="R29" s="539"/>
      <c r="S29" s="538"/>
      <c r="T29" s="539"/>
      <c r="U29" s="538"/>
      <c r="V29" s="539"/>
      <c r="W29" s="538"/>
      <c r="X29" s="539"/>
      <c r="Y29" s="538"/>
      <c r="Z29" s="539"/>
      <c r="AA29" s="538"/>
      <c r="AB29" s="539"/>
      <c r="AC29" s="538"/>
      <c r="AD29" s="539"/>
      <c r="AE29" s="538"/>
      <c r="AF29" s="539"/>
      <c r="AG29" s="538"/>
      <c r="AH29" s="539"/>
      <c r="AI29" s="538"/>
      <c r="AJ29" s="539"/>
      <c r="AK29" s="538"/>
      <c r="AL29" s="539"/>
      <c r="AM29" s="538"/>
      <c r="AN29" s="539"/>
      <c r="AO29" s="572"/>
      <c r="AP29" s="184"/>
      <c r="AQ29" s="545"/>
      <c r="AR29" s="546"/>
      <c r="AS29" s="182"/>
      <c r="AT29" s="168"/>
      <c r="AU29" s="168"/>
      <c r="AV29" s="168"/>
      <c r="AW29" s="169" t="s">
        <v>131</v>
      </c>
      <c r="AX29" s="170"/>
    </row>
    <row r="30" spans="1:50" ht="7.5" customHeight="1" thickBot="1">
      <c r="A30" s="171"/>
      <c r="B30" s="172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42"/>
      <c r="AU30" s="142"/>
      <c r="AV30" s="114"/>
      <c r="AW30" s="114"/>
      <c r="AX30" s="114"/>
    </row>
    <row r="31" spans="1:50" ht="18" customHeight="1" thickBot="1">
      <c r="A31" s="563" t="s">
        <v>134</v>
      </c>
      <c r="B31" s="115"/>
      <c r="C31" s="116" t="s">
        <v>38</v>
      </c>
      <c r="D31" s="117"/>
      <c r="E31" s="528" t="s">
        <v>33</v>
      </c>
      <c r="F31" s="528"/>
      <c r="G31" s="529"/>
      <c r="H31" s="118" t="s">
        <v>34</v>
      </c>
      <c r="I31" s="526">
        <v>1</v>
      </c>
      <c r="J31" s="527"/>
      <c r="K31" s="526">
        <v>2</v>
      </c>
      <c r="L31" s="527"/>
      <c r="M31" s="526">
        <v>3</v>
      </c>
      <c r="N31" s="527"/>
      <c r="O31" s="524">
        <v>4</v>
      </c>
      <c r="P31" s="525"/>
      <c r="Q31" s="524">
        <v>5</v>
      </c>
      <c r="R31" s="525"/>
      <c r="S31" s="526">
        <v>6</v>
      </c>
      <c r="T31" s="527"/>
      <c r="U31" s="526">
        <v>7</v>
      </c>
      <c r="V31" s="527"/>
      <c r="W31" s="524">
        <v>8</v>
      </c>
      <c r="X31" s="525"/>
      <c r="Y31" s="524">
        <v>9</v>
      </c>
      <c r="Z31" s="525"/>
      <c r="AA31" s="526">
        <v>10</v>
      </c>
      <c r="AB31" s="527"/>
      <c r="AC31" s="526">
        <v>11</v>
      </c>
      <c r="AD31" s="527"/>
      <c r="AE31" s="524">
        <v>12</v>
      </c>
      <c r="AF31" s="525"/>
      <c r="AG31" s="524">
        <v>13</v>
      </c>
      <c r="AH31" s="525"/>
      <c r="AI31" s="526">
        <v>14</v>
      </c>
      <c r="AJ31" s="527"/>
      <c r="AK31" s="526">
        <v>15</v>
      </c>
      <c r="AL31" s="527"/>
      <c r="AM31" s="524">
        <v>16</v>
      </c>
      <c r="AN31" s="525"/>
      <c r="AO31" s="119" t="s">
        <v>125</v>
      </c>
      <c r="AP31" s="120" t="s">
        <v>126</v>
      </c>
      <c r="AQ31" s="121">
        <v>17</v>
      </c>
      <c r="AR31" s="122">
        <v>18</v>
      </c>
      <c r="AS31" s="123"/>
      <c r="AT31" s="124" t="s">
        <v>24</v>
      </c>
      <c r="AU31" s="534" t="str">
        <f>IF(Holdanmeldelse!N6&lt;&gt;0,Holdanmeldelse!N6," ")</f>
        <v> </v>
      </c>
      <c r="AV31" s="534"/>
      <c r="AW31" s="534"/>
      <c r="AX31" s="125"/>
    </row>
    <row r="32" spans="1:50" ht="21.75" customHeight="1" thickBot="1">
      <c r="A32" s="564"/>
      <c r="B32" s="126">
        <v>1</v>
      </c>
      <c r="C32" s="127" t="str">
        <f>IF(Holdanmeldelse!M18&lt;&gt;0,Holdanmeldelse!M18," ")</f>
        <v> </v>
      </c>
      <c r="D32" s="531" t="str">
        <f>IF(Holdanmeldelse!N18&lt;&gt;0,Holdanmeldelse!N18," ")</f>
        <v> </v>
      </c>
      <c r="E32" s="532"/>
      <c r="F32" s="532"/>
      <c r="G32" s="533"/>
      <c r="H32" s="128">
        <f>IF(Holdanmeldelse!R18&lt;&gt;0,Holdanmeldelse!R18," ")</f>
      </c>
      <c r="I32" s="129" t="s">
        <v>57</v>
      </c>
      <c r="J32" s="130"/>
      <c r="K32" s="131" t="s">
        <v>57</v>
      </c>
      <c r="L32" s="132">
        <v>3</v>
      </c>
      <c r="M32" s="129" t="s">
        <v>57</v>
      </c>
      <c r="N32" s="130"/>
      <c r="O32" s="129" t="s">
        <v>57</v>
      </c>
      <c r="P32" s="130"/>
      <c r="Q32" s="129" t="s">
        <v>57</v>
      </c>
      <c r="R32" s="130"/>
      <c r="S32" s="129" t="s">
        <v>57</v>
      </c>
      <c r="T32" s="130"/>
      <c r="U32" s="131" t="s">
        <v>57</v>
      </c>
      <c r="V32" s="132">
        <v>1</v>
      </c>
      <c r="W32" s="129" t="s">
        <v>57</v>
      </c>
      <c r="X32" s="130"/>
      <c r="Y32" s="131" t="s">
        <v>57</v>
      </c>
      <c r="Z32" s="132">
        <v>4</v>
      </c>
      <c r="AA32" s="129" t="s">
        <v>57</v>
      </c>
      <c r="AB32" s="130"/>
      <c r="AC32" s="129" t="s">
        <v>57</v>
      </c>
      <c r="AD32" s="130"/>
      <c r="AE32" s="129" t="s">
        <v>57</v>
      </c>
      <c r="AF32" s="130"/>
      <c r="AG32" s="129" t="s">
        <v>57</v>
      </c>
      <c r="AH32" s="130"/>
      <c r="AI32" s="129" t="s">
        <v>57</v>
      </c>
      <c r="AJ32" s="130"/>
      <c r="AK32" s="129" t="s">
        <v>57</v>
      </c>
      <c r="AL32" s="134"/>
      <c r="AM32" s="135"/>
      <c r="AN32" s="136">
        <v>2</v>
      </c>
      <c r="AO32" s="311"/>
      <c r="AP32" s="138" t="s">
        <v>57</v>
      </c>
      <c r="AQ32" s="174"/>
      <c r="AR32" s="175"/>
      <c r="AS32" s="141"/>
      <c r="AT32" s="142" t="s">
        <v>23</v>
      </c>
      <c r="AU32" s="534" t="str">
        <f>IF(Holdanmeldelse!L6&lt;&gt;0,Holdanmeldelse!L6," ")</f>
        <v> </v>
      </c>
      <c r="AV32" s="534"/>
      <c r="AW32" s="534"/>
      <c r="AX32" s="143"/>
    </row>
    <row r="33" spans="1:50" ht="21.75" customHeight="1" thickBot="1">
      <c r="A33" s="564"/>
      <c r="B33" s="126">
        <v>2</v>
      </c>
      <c r="C33" s="127" t="str">
        <f>IF(Holdanmeldelse!M19&lt;&gt;0,Holdanmeldelse!M19," ")</f>
        <v> </v>
      </c>
      <c r="D33" s="531" t="str">
        <f>IF(Holdanmeldelse!N19&lt;&gt;0,Holdanmeldelse!N19," ")</f>
        <v> </v>
      </c>
      <c r="E33" s="532"/>
      <c r="F33" s="532"/>
      <c r="G33" s="533"/>
      <c r="H33" s="128">
        <f>IF(Holdanmeldelse!R19&lt;&gt;0,Holdanmeldelse!R19," ")</f>
      </c>
      <c r="I33" s="131" t="s">
        <v>57</v>
      </c>
      <c r="J33" s="132">
        <v>4</v>
      </c>
      <c r="K33" s="129" t="s">
        <v>57</v>
      </c>
      <c r="L33" s="130"/>
      <c r="M33" s="129" t="s">
        <v>57</v>
      </c>
      <c r="N33" s="130"/>
      <c r="O33" s="129" t="s">
        <v>57</v>
      </c>
      <c r="P33" s="130"/>
      <c r="Q33" s="129" t="s">
        <v>57</v>
      </c>
      <c r="R33" s="130"/>
      <c r="S33" s="129" t="s">
        <v>57</v>
      </c>
      <c r="T33" s="130"/>
      <c r="U33" s="129" t="s">
        <v>57</v>
      </c>
      <c r="V33" s="130"/>
      <c r="W33" s="131" t="s">
        <v>57</v>
      </c>
      <c r="X33" s="132">
        <v>2</v>
      </c>
      <c r="Y33" s="129" t="s">
        <v>57</v>
      </c>
      <c r="Z33" s="130"/>
      <c r="AA33" s="131" t="s">
        <v>57</v>
      </c>
      <c r="AB33" s="132">
        <v>1</v>
      </c>
      <c r="AC33" s="129" t="s">
        <v>57</v>
      </c>
      <c r="AD33" s="130"/>
      <c r="AE33" s="129" t="s">
        <v>57</v>
      </c>
      <c r="AF33" s="130"/>
      <c r="AG33" s="129" t="s">
        <v>57</v>
      </c>
      <c r="AH33" s="130"/>
      <c r="AI33" s="129" t="s">
        <v>57</v>
      </c>
      <c r="AJ33" s="130"/>
      <c r="AK33" s="131" t="s">
        <v>57</v>
      </c>
      <c r="AL33" s="132">
        <v>3</v>
      </c>
      <c r="AM33" s="133"/>
      <c r="AN33" s="156"/>
      <c r="AO33" s="303" t="s">
        <v>57</v>
      </c>
      <c r="AP33" s="138" t="s">
        <v>57</v>
      </c>
      <c r="AQ33" s="174"/>
      <c r="AR33" s="175"/>
      <c r="AS33" s="141"/>
      <c r="AT33" s="141"/>
      <c r="AU33" s="144"/>
      <c r="AV33" s="145"/>
      <c r="AW33" s="145"/>
      <c r="AX33" s="143"/>
    </row>
    <row r="34" spans="1:50" ht="21.75" customHeight="1" thickBot="1">
      <c r="A34" s="564"/>
      <c r="B34" s="126">
        <v>3</v>
      </c>
      <c r="C34" s="127" t="str">
        <f>IF(Holdanmeldelse!M20&lt;&gt;0,Holdanmeldelse!M20," ")</f>
        <v> </v>
      </c>
      <c r="D34" s="531" t="str">
        <f>IF(Holdanmeldelse!N20&lt;&gt;0,Holdanmeldelse!N20," ")</f>
        <v> </v>
      </c>
      <c r="E34" s="532"/>
      <c r="F34" s="532"/>
      <c r="G34" s="533"/>
      <c r="H34" s="128">
        <f>IF(Holdanmeldelse!R20&lt;&gt;0,Holdanmeldelse!R20," ")</f>
      </c>
      <c r="I34" s="129" t="s">
        <v>57</v>
      </c>
      <c r="J34" s="130"/>
      <c r="K34" s="129" t="s">
        <v>57</v>
      </c>
      <c r="L34" s="130"/>
      <c r="M34" s="131" t="s">
        <v>57</v>
      </c>
      <c r="N34" s="132">
        <v>4</v>
      </c>
      <c r="O34" s="146" t="s">
        <v>57</v>
      </c>
      <c r="P34" s="148"/>
      <c r="Q34" s="146" t="s">
        <v>57</v>
      </c>
      <c r="R34" s="148"/>
      <c r="S34" s="131" t="s">
        <v>57</v>
      </c>
      <c r="T34" s="132">
        <v>3</v>
      </c>
      <c r="U34" s="129" t="s">
        <v>57</v>
      </c>
      <c r="V34" s="130"/>
      <c r="W34" s="129" t="s">
        <v>57</v>
      </c>
      <c r="X34" s="130"/>
      <c r="Y34" s="129" t="s">
        <v>57</v>
      </c>
      <c r="Z34" s="130"/>
      <c r="AA34" s="129" t="s">
        <v>57</v>
      </c>
      <c r="AB34" s="130"/>
      <c r="AC34" s="146" t="s">
        <v>57</v>
      </c>
      <c r="AD34" s="148"/>
      <c r="AE34" s="131" t="s">
        <v>57</v>
      </c>
      <c r="AF34" s="132">
        <v>1</v>
      </c>
      <c r="AG34" s="146" t="s">
        <v>57</v>
      </c>
      <c r="AH34" s="148"/>
      <c r="AI34" s="131" t="s">
        <v>57</v>
      </c>
      <c r="AJ34" s="132">
        <v>2</v>
      </c>
      <c r="AK34" s="129" t="s">
        <v>57</v>
      </c>
      <c r="AL34" s="130"/>
      <c r="AM34" s="134"/>
      <c r="AN34" s="130"/>
      <c r="AO34" s="303" t="s">
        <v>57</v>
      </c>
      <c r="AP34" s="138" t="s">
        <v>57</v>
      </c>
      <c r="AQ34" s="174"/>
      <c r="AR34" s="175"/>
      <c r="AS34" s="141"/>
      <c r="AT34" s="575" t="s">
        <v>128</v>
      </c>
      <c r="AU34" s="575"/>
      <c r="AV34" s="141"/>
      <c r="AW34" s="540" t="s">
        <v>57</v>
      </c>
      <c r="AX34" s="143"/>
    </row>
    <row r="35" spans="1:50" ht="21.75" customHeight="1" thickBot="1">
      <c r="A35" s="564"/>
      <c r="B35" s="126">
        <v>4</v>
      </c>
      <c r="C35" s="127" t="str">
        <f>IF(Holdanmeldelse!M21&lt;&gt;0,Holdanmeldelse!M21," ")</f>
        <v> </v>
      </c>
      <c r="D35" s="531" t="str">
        <f>IF(Holdanmeldelse!N21&lt;&gt;0,Holdanmeldelse!N21," ")</f>
        <v> </v>
      </c>
      <c r="E35" s="532"/>
      <c r="F35" s="532"/>
      <c r="G35" s="533"/>
      <c r="H35" s="128">
        <f>IF(Holdanmeldelse!R21&lt;&gt;0,Holdanmeldelse!R21," ")</f>
      </c>
      <c r="I35" s="129"/>
      <c r="J35" s="130"/>
      <c r="K35" s="129"/>
      <c r="L35" s="130"/>
      <c r="M35" s="151"/>
      <c r="N35" s="133"/>
      <c r="O35" s="150"/>
      <c r="P35" s="136">
        <v>3</v>
      </c>
      <c r="Q35" s="150"/>
      <c r="R35" s="136">
        <v>2</v>
      </c>
      <c r="S35" s="151"/>
      <c r="T35" s="133"/>
      <c r="U35" s="129"/>
      <c r="V35" s="130"/>
      <c r="W35" s="129"/>
      <c r="X35" s="130"/>
      <c r="Y35" s="129"/>
      <c r="Z35" s="130"/>
      <c r="AA35" s="129"/>
      <c r="AB35" s="134"/>
      <c r="AC35" s="150"/>
      <c r="AD35" s="136">
        <v>4</v>
      </c>
      <c r="AE35" s="151"/>
      <c r="AF35" s="133"/>
      <c r="AG35" s="150"/>
      <c r="AH35" s="136">
        <v>1</v>
      </c>
      <c r="AI35" s="179" t="s">
        <v>57</v>
      </c>
      <c r="AJ35" s="157"/>
      <c r="AK35" s="129"/>
      <c r="AL35" s="130"/>
      <c r="AM35" s="134"/>
      <c r="AN35" s="130"/>
      <c r="AO35" s="303"/>
      <c r="AP35" s="154"/>
      <c r="AQ35" s="177"/>
      <c r="AR35" s="178"/>
      <c r="AS35" s="141"/>
      <c r="AT35" s="573"/>
      <c r="AU35" s="574"/>
      <c r="AV35" s="141"/>
      <c r="AW35" s="541"/>
      <c r="AX35" s="143"/>
    </row>
    <row r="36" spans="1:50" ht="20.25" customHeight="1">
      <c r="A36" s="564"/>
      <c r="B36" s="161"/>
      <c r="C36" s="185" t="str">
        <f>IF(Holdanmeldelse!M22&lt;&gt;0,Holdanmeldelse!M22," ")</f>
        <v> </v>
      </c>
      <c r="D36" s="542" t="str">
        <f>IF(Holdanmeldelse!N22&lt;&gt;0,Holdanmeldelse!N22," ")</f>
        <v> </v>
      </c>
      <c r="E36" s="542"/>
      <c r="F36" s="542"/>
      <c r="G36" s="542"/>
      <c r="H36" s="162"/>
      <c r="I36" s="536"/>
      <c r="J36" s="537"/>
      <c r="K36" s="536"/>
      <c r="L36" s="537"/>
      <c r="M36" s="536"/>
      <c r="N36" s="537"/>
      <c r="O36" s="547"/>
      <c r="P36" s="548"/>
      <c r="Q36" s="547"/>
      <c r="R36" s="548"/>
      <c r="S36" s="536"/>
      <c r="T36" s="537"/>
      <c r="U36" s="536"/>
      <c r="V36" s="537"/>
      <c r="W36" s="536"/>
      <c r="X36" s="537"/>
      <c r="Y36" s="536"/>
      <c r="Z36" s="537"/>
      <c r="AA36" s="536"/>
      <c r="AB36" s="537"/>
      <c r="AC36" s="547"/>
      <c r="AD36" s="548"/>
      <c r="AE36" s="536"/>
      <c r="AF36" s="537"/>
      <c r="AG36" s="547"/>
      <c r="AH36" s="548"/>
      <c r="AI36" s="536"/>
      <c r="AJ36" s="537"/>
      <c r="AK36" s="536"/>
      <c r="AL36" s="537"/>
      <c r="AM36" s="536"/>
      <c r="AN36" s="537"/>
      <c r="AO36" s="578"/>
      <c r="AP36" s="164"/>
      <c r="AQ36" s="576"/>
      <c r="AR36" s="577"/>
      <c r="AS36" s="181"/>
      <c r="AT36" s="141"/>
      <c r="AU36" s="141"/>
      <c r="AV36" s="141"/>
      <c r="AW36" s="165" t="s">
        <v>129</v>
      </c>
      <c r="AX36" s="143"/>
    </row>
    <row r="37" spans="1:50" ht="15.75" customHeight="1" thickBot="1">
      <c r="A37" s="565"/>
      <c r="B37" s="559"/>
      <c r="C37" s="560"/>
      <c r="D37" s="561" t="s">
        <v>43</v>
      </c>
      <c r="E37" s="562"/>
      <c r="F37" s="562"/>
      <c r="G37" s="562"/>
      <c r="H37" s="166" t="s">
        <v>130</v>
      </c>
      <c r="I37" s="538"/>
      <c r="J37" s="539"/>
      <c r="K37" s="538"/>
      <c r="L37" s="539"/>
      <c r="M37" s="538"/>
      <c r="N37" s="539"/>
      <c r="O37" s="538"/>
      <c r="P37" s="539"/>
      <c r="Q37" s="538"/>
      <c r="R37" s="539"/>
      <c r="S37" s="538"/>
      <c r="T37" s="539"/>
      <c r="U37" s="538"/>
      <c r="V37" s="539"/>
      <c r="W37" s="538"/>
      <c r="X37" s="539"/>
      <c r="Y37" s="538"/>
      <c r="Z37" s="539"/>
      <c r="AA37" s="538"/>
      <c r="AB37" s="539"/>
      <c r="AC37" s="538"/>
      <c r="AD37" s="539"/>
      <c r="AE37" s="538"/>
      <c r="AF37" s="539"/>
      <c r="AG37" s="538"/>
      <c r="AH37" s="539"/>
      <c r="AI37" s="538"/>
      <c r="AJ37" s="539"/>
      <c r="AK37" s="538"/>
      <c r="AL37" s="539"/>
      <c r="AM37" s="538"/>
      <c r="AN37" s="539"/>
      <c r="AO37" s="554"/>
      <c r="AP37" s="167"/>
      <c r="AQ37" s="545"/>
      <c r="AR37" s="546"/>
      <c r="AS37" s="182"/>
      <c r="AT37" s="168"/>
      <c r="AU37" s="168"/>
      <c r="AV37" s="168"/>
      <c r="AW37" s="169" t="s">
        <v>131</v>
      </c>
      <c r="AX37" s="170"/>
    </row>
    <row r="38" spans="6:44" ht="22.5" customHeight="1">
      <c r="F38" s="596" t="s">
        <v>135</v>
      </c>
      <c r="G38" s="596"/>
      <c r="H38" s="597"/>
      <c r="I38" s="600"/>
      <c r="J38" s="581"/>
      <c r="K38" s="580"/>
      <c r="L38" s="581"/>
      <c r="M38" s="580"/>
      <c r="N38" s="581"/>
      <c r="O38" s="580"/>
      <c r="P38" s="581"/>
      <c r="Q38" s="580"/>
      <c r="R38" s="581"/>
      <c r="S38" s="580"/>
      <c r="T38" s="581"/>
      <c r="U38" s="580"/>
      <c r="V38" s="581"/>
      <c r="W38" s="580"/>
      <c r="X38" s="581"/>
      <c r="Y38" s="580"/>
      <c r="Z38" s="581"/>
      <c r="AA38" s="580"/>
      <c r="AB38" s="581"/>
      <c r="AC38" s="580"/>
      <c r="AD38" s="581"/>
      <c r="AE38" s="580"/>
      <c r="AF38" s="581"/>
      <c r="AG38" s="580"/>
      <c r="AH38" s="581"/>
      <c r="AI38" s="580"/>
      <c r="AJ38" s="581"/>
      <c r="AK38" s="580"/>
      <c r="AL38" s="581"/>
      <c r="AM38" s="580"/>
      <c r="AN38" s="581"/>
      <c r="AO38" s="312"/>
      <c r="AP38" s="604"/>
      <c r="AQ38" s="187"/>
      <c r="AR38" s="186"/>
    </row>
    <row r="39" spans="6:46" ht="22.5" customHeight="1" thickBot="1">
      <c r="F39" s="598"/>
      <c r="G39" s="598"/>
      <c r="H39" s="599"/>
      <c r="I39" s="579" t="s">
        <v>57</v>
      </c>
      <c r="J39" s="539"/>
      <c r="K39" s="538" t="s">
        <v>57</v>
      </c>
      <c r="L39" s="539"/>
      <c r="M39" s="538"/>
      <c r="N39" s="539"/>
      <c r="O39" s="538" t="s">
        <v>57</v>
      </c>
      <c r="P39" s="539"/>
      <c r="Q39" s="538" t="s">
        <v>57</v>
      </c>
      <c r="R39" s="539"/>
      <c r="S39" s="538" t="s">
        <v>57</v>
      </c>
      <c r="T39" s="539"/>
      <c r="U39" s="538" t="s">
        <v>57</v>
      </c>
      <c r="V39" s="539"/>
      <c r="W39" s="538" t="s">
        <v>127</v>
      </c>
      <c r="X39" s="539"/>
      <c r="Y39" s="538" t="s">
        <v>57</v>
      </c>
      <c r="Z39" s="539"/>
      <c r="AA39" s="538"/>
      <c r="AB39" s="539"/>
      <c r="AC39" s="538" t="s">
        <v>57</v>
      </c>
      <c r="AD39" s="539"/>
      <c r="AE39" s="538" t="s">
        <v>57</v>
      </c>
      <c r="AF39" s="539"/>
      <c r="AG39" s="538" t="s">
        <v>57</v>
      </c>
      <c r="AH39" s="539"/>
      <c r="AI39" s="538" t="s">
        <v>57</v>
      </c>
      <c r="AJ39" s="539"/>
      <c r="AK39" s="538"/>
      <c r="AL39" s="539"/>
      <c r="AM39" s="538"/>
      <c r="AN39" s="539"/>
      <c r="AO39" s="308" t="s">
        <v>57</v>
      </c>
      <c r="AP39" s="605"/>
      <c r="AQ39" s="188"/>
      <c r="AR39" s="163"/>
      <c r="AT39" s="189" t="s">
        <v>181</v>
      </c>
    </row>
    <row r="40" spans="1:50" ht="30" customHeight="1">
      <c r="A40" s="588" t="s">
        <v>136</v>
      </c>
      <c r="B40" s="588"/>
      <c r="C40" s="588"/>
      <c r="D40" s="588"/>
      <c r="E40" s="589" t="s">
        <v>57</v>
      </c>
      <c r="F40" s="590"/>
      <c r="G40" s="590"/>
      <c r="H40" s="590"/>
      <c r="I40" s="591"/>
      <c r="J40" s="592"/>
      <c r="K40" s="593" t="s">
        <v>81</v>
      </c>
      <c r="L40" s="594"/>
      <c r="M40" s="594"/>
      <c r="N40" s="595"/>
      <c r="O40" s="585" t="s">
        <v>57</v>
      </c>
      <c r="P40" s="586"/>
      <c r="Q40" s="586"/>
      <c r="R40" s="586"/>
      <c r="S40" s="586"/>
      <c r="T40" s="586"/>
      <c r="U40" s="587"/>
      <c r="Y40" s="584" t="s">
        <v>137</v>
      </c>
      <c r="Z40" s="584"/>
      <c r="AA40" s="584"/>
      <c r="AB40" s="584"/>
      <c r="AC40" s="585"/>
      <c r="AD40" s="586"/>
      <c r="AE40" s="586"/>
      <c r="AF40" s="586"/>
      <c r="AG40" s="586"/>
      <c r="AH40" s="586"/>
      <c r="AI40" s="586"/>
      <c r="AJ40" s="586"/>
      <c r="AK40" s="586"/>
      <c r="AL40" s="586"/>
      <c r="AM40" s="586"/>
      <c r="AN40" s="586"/>
      <c r="AO40" s="587"/>
      <c r="AQ40" s="582" t="s">
        <v>81</v>
      </c>
      <c r="AR40" s="583"/>
      <c r="AS40" s="601" t="s">
        <v>57</v>
      </c>
      <c r="AT40" s="602"/>
      <c r="AU40" s="602"/>
      <c r="AV40" s="603"/>
      <c r="AX40" s="190"/>
    </row>
    <row r="47" ht="12.75">
      <c r="H47" s="4"/>
    </row>
  </sheetData>
  <sheetProtection password="E3E8" sheet="1"/>
  <mergeCells count="242">
    <mergeCell ref="AS40:AV40"/>
    <mergeCell ref="AP38:AP39"/>
    <mergeCell ref="AM38:AN38"/>
    <mergeCell ref="AG38:AH38"/>
    <mergeCell ref="O40:U40"/>
    <mergeCell ref="Q38:R38"/>
    <mergeCell ref="S38:T38"/>
    <mergeCell ref="U38:V38"/>
    <mergeCell ref="W38:X38"/>
    <mergeCell ref="Y38:Z38"/>
    <mergeCell ref="AM39:AN39"/>
    <mergeCell ref="A40:D40"/>
    <mergeCell ref="E40:J40"/>
    <mergeCell ref="K40:N40"/>
    <mergeCell ref="AA39:AB39"/>
    <mergeCell ref="F38:H39"/>
    <mergeCell ref="I38:J38"/>
    <mergeCell ref="Q39:R39"/>
    <mergeCell ref="AI38:AJ38"/>
    <mergeCell ref="AK38:AL38"/>
    <mergeCell ref="AQ40:AR40"/>
    <mergeCell ref="AE38:AF38"/>
    <mergeCell ref="S39:T39"/>
    <mergeCell ref="U39:V39"/>
    <mergeCell ref="W39:X39"/>
    <mergeCell ref="Y39:Z39"/>
    <mergeCell ref="Y40:AB40"/>
    <mergeCell ref="AC40:AO40"/>
    <mergeCell ref="AI39:AJ39"/>
    <mergeCell ref="AK39:AL39"/>
    <mergeCell ref="AC39:AD39"/>
    <mergeCell ref="AE39:AF39"/>
    <mergeCell ref="AA38:AB38"/>
    <mergeCell ref="AG39:AH39"/>
    <mergeCell ref="AC38:AD38"/>
    <mergeCell ref="K38:L38"/>
    <mergeCell ref="M38:N38"/>
    <mergeCell ref="O38:P38"/>
    <mergeCell ref="K39:L39"/>
    <mergeCell ref="M39:N39"/>
    <mergeCell ref="O39:P39"/>
    <mergeCell ref="I39:J39"/>
    <mergeCell ref="B37:C37"/>
    <mergeCell ref="D37:G37"/>
    <mergeCell ref="AC36:AD37"/>
    <mergeCell ref="AE36:AF37"/>
    <mergeCell ref="K36:L37"/>
    <mergeCell ref="Q36:R37"/>
    <mergeCell ref="S36:T37"/>
    <mergeCell ref="U36:V37"/>
    <mergeCell ref="W36:X37"/>
    <mergeCell ref="AQ36:AR37"/>
    <mergeCell ref="AI36:AJ37"/>
    <mergeCell ref="AK36:AL37"/>
    <mergeCell ref="Y36:Z37"/>
    <mergeCell ref="AA36:AB37"/>
    <mergeCell ref="AM36:AN37"/>
    <mergeCell ref="AG36:AH37"/>
    <mergeCell ref="AO36:AO37"/>
    <mergeCell ref="AT35:AU35"/>
    <mergeCell ref="AW34:AW35"/>
    <mergeCell ref="D35:G35"/>
    <mergeCell ref="AU31:AW31"/>
    <mergeCell ref="D32:G32"/>
    <mergeCell ref="AU32:AW32"/>
    <mergeCell ref="Q31:R31"/>
    <mergeCell ref="AT34:AU34"/>
    <mergeCell ref="U31:V31"/>
    <mergeCell ref="AA31:AB31"/>
    <mergeCell ref="AE31:AF31"/>
    <mergeCell ref="Y31:Z31"/>
    <mergeCell ref="AG31:AH31"/>
    <mergeCell ref="I36:J37"/>
    <mergeCell ref="AM28:AN29"/>
    <mergeCell ref="K31:L31"/>
    <mergeCell ref="M31:N31"/>
    <mergeCell ref="O31:P31"/>
    <mergeCell ref="M36:N37"/>
    <mergeCell ref="O36:P37"/>
    <mergeCell ref="A23:A29"/>
    <mergeCell ref="D25:G25"/>
    <mergeCell ref="AK31:AL31"/>
    <mergeCell ref="AM31:AN31"/>
    <mergeCell ref="AI31:AJ31"/>
    <mergeCell ref="W31:X31"/>
    <mergeCell ref="AA28:AB29"/>
    <mergeCell ref="A31:A37"/>
    <mergeCell ref="E31:G31"/>
    <mergeCell ref="I31:J31"/>
    <mergeCell ref="D33:G33"/>
    <mergeCell ref="D34:G34"/>
    <mergeCell ref="S31:T31"/>
    <mergeCell ref="D27:G27"/>
    <mergeCell ref="D36:G36"/>
    <mergeCell ref="AQ28:AR29"/>
    <mergeCell ref="Y28:Z29"/>
    <mergeCell ref="AI28:AJ29"/>
    <mergeCell ref="AK28:AL29"/>
    <mergeCell ref="AC31:AD31"/>
    <mergeCell ref="B29:C29"/>
    <mergeCell ref="D29:G29"/>
    <mergeCell ref="AC28:AD29"/>
    <mergeCell ref="AE28:AF29"/>
    <mergeCell ref="AG28:AH29"/>
    <mergeCell ref="AO28:AO29"/>
    <mergeCell ref="M28:N29"/>
    <mergeCell ref="S28:T29"/>
    <mergeCell ref="U28:V29"/>
    <mergeCell ref="W28:X29"/>
    <mergeCell ref="D28:G28"/>
    <mergeCell ref="I28:J29"/>
    <mergeCell ref="K28:L29"/>
    <mergeCell ref="Q28:R29"/>
    <mergeCell ref="O28:P29"/>
    <mergeCell ref="D26:G26"/>
    <mergeCell ref="AT26:AU26"/>
    <mergeCell ref="Q23:R23"/>
    <mergeCell ref="S23:T23"/>
    <mergeCell ref="U23:V23"/>
    <mergeCell ref="AU23:AW23"/>
    <mergeCell ref="AK23:AL23"/>
    <mergeCell ref="AW26:AW27"/>
    <mergeCell ref="AU24:AW24"/>
    <mergeCell ref="AA23:AB23"/>
    <mergeCell ref="W23:X23"/>
    <mergeCell ref="D24:G24"/>
    <mergeCell ref="M23:N23"/>
    <mergeCell ref="O23:P23"/>
    <mergeCell ref="K23:L23"/>
    <mergeCell ref="AE23:AF23"/>
    <mergeCell ref="AM23:AN23"/>
    <mergeCell ref="AG23:AH23"/>
    <mergeCell ref="E23:G23"/>
    <mergeCell ref="I23:J23"/>
    <mergeCell ref="Y23:Z23"/>
    <mergeCell ref="AK20:AL21"/>
    <mergeCell ref="Q20:R21"/>
    <mergeCell ref="S20:T21"/>
    <mergeCell ref="U20:V21"/>
    <mergeCell ref="AI23:AJ23"/>
    <mergeCell ref="AI20:AJ21"/>
    <mergeCell ref="W20:X21"/>
    <mergeCell ref="Y20:Z21"/>
    <mergeCell ref="AA20:AB21"/>
    <mergeCell ref="AC23:AD23"/>
    <mergeCell ref="AQ20:AR21"/>
    <mergeCell ref="B21:C21"/>
    <mergeCell ref="D21:G21"/>
    <mergeCell ref="AC20:AD21"/>
    <mergeCell ref="AE20:AF21"/>
    <mergeCell ref="AM20:AN21"/>
    <mergeCell ref="AO20:AO21"/>
    <mergeCell ref="AG20:AH21"/>
    <mergeCell ref="AP20:AP21"/>
    <mergeCell ref="K20:L21"/>
    <mergeCell ref="AE15:AF15"/>
    <mergeCell ref="Y15:Z15"/>
    <mergeCell ref="I20:J21"/>
    <mergeCell ref="AT18:AU18"/>
    <mergeCell ref="AW18:AW19"/>
    <mergeCell ref="AU15:AW15"/>
    <mergeCell ref="AU16:AW16"/>
    <mergeCell ref="Q15:R15"/>
    <mergeCell ref="W15:X15"/>
    <mergeCell ref="S15:T15"/>
    <mergeCell ref="AC15:AD15"/>
    <mergeCell ref="D19:G19"/>
    <mergeCell ref="D16:G16"/>
    <mergeCell ref="U15:V15"/>
    <mergeCell ref="K15:L15"/>
    <mergeCell ref="M15:N15"/>
    <mergeCell ref="O15:P15"/>
    <mergeCell ref="D17:G17"/>
    <mergeCell ref="D18:G18"/>
    <mergeCell ref="A7:A13"/>
    <mergeCell ref="D9:G9"/>
    <mergeCell ref="AK15:AL15"/>
    <mergeCell ref="AM15:AN15"/>
    <mergeCell ref="AI15:AJ15"/>
    <mergeCell ref="AE12:AF13"/>
    <mergeCell ref="AG12:AH13"/>
    <mergeCell ref="AA12:AB13"/>
    <mergeCell ref="D10:G10"/>
    <mergeCell ref="A15:A21"/>
    <mergeCell ref="M20:N21"/>
    <mergeCell ref="O20:P21"/>
    <mergeCell ref="B13:C13"/>
    <mergeCell ref="D13:G13"/>
    <mergeCell ref="AC12:AD13"/>
    <mergeCell ref="D20:G20"/>
    <mergeCell ref="I12:J13"/>
    <mergeCell ref="E15:G15"/>
    <mergeCell ref="I15:J15"/>
    <mergeCell ref="AA15:AB15"/>
    <mergeCell ref="U7:V7"/>
    <mergeCell ref="W7:X7"/>
    <mergeCell ref="Y7:Z7"/>
    <mergeCell ref="AA7:AB7"/>
    <mergeCell ref="AO12:AO13"/>
    <mergeCell ref="M12:N13"/>
    <mergeCell ref="Y12:Z13"/>
    <mergeCell ref="AI12:AJ13"/>
    <mergeCell ref="AK12:AL13"/>
    <mergeCell ref="AM12:AN13"/>
    <mergeCell ref="K7:L7"/>
    <mergeCell ref="M7:N7"/>
    <mergeCell ref="O7:P7"/>
    <mergeCell ref="AE7:AF7"/>
    <mergeCell ref="Q7:R7"/>
    <mergeCell ref="AG15:AH15"/>
    <mergeCell ref="K12:L13"/>
    <mergeCell ref="Q12:R13"/>
    <mergeCell ref="O12:P13"/>
    <mergeCell ref="S7:T7"/>
    <mergeCell ref="D8:G8"/>
    <mergeCell ref="AU8:AW8"/>
    <mergeCell ref="AT10:AU10"/>
    <mergeCell ref="S12:T13"/>
    <mergeCell ref="U12:V13"/>
    <mergeCell ref="W12:X13"/>
    <mergeCell ref="AW10:AW11"/>
    <mergeCell ref="D11:G11"/>
    <mergeCell ref="D12:G12"/>
    <mergeCell ref="AQ12:AR13"/>
    <mergeCell ref="A1:G6"/>
    <mergeCell ref="AM7:AN7"/>
    <mergeCell ref="AC7:AD7"/>
    <mergeCell ref="E7:G7"/>
    <mergeCell ref="Q4:S4"/>
    <mergeCell ref="T4:AI4"/>
    <mergeCell ref="AK7:AL7"/>
    <mergeCell ref="AG7:AH7"/>
    <mergeCell ref="AI7:AJ7"/>
    <mergeCell ref="I7:J7"/>
    <mergeCell ref="I5:AO6"/>
    <mergeCell ref="J1:AO2"/>
    <mergeCell ref="AK4:AN4"/>
    <mergeCell ref="AS2:AT2"/>
    <mergeCell ref="AS3:AV3"/>
    <mergeCell ref="AS4:AW4"/>
    <mergeCell ref="AS6:AW6"/>
    <mergeCell ref="AO4:AP4"/>
  </mergeCells>
  <conditionalFormatting sqref="I12:J13">
    <cfRule type="cellIs" priority="1" dxfId="0" operator="greaterThanOrEqual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BK50"/>
  <sheetViews>
    <sheetView showGridLines="0" zoomScale="70" zoomScaleNormal="70" zoomScaleSheetLayoutView="100" zoomScalePageLayoutView="0" workbookViewId="0" topLeftCell="A19">
      <selection activeCell="AS52" sqref="AS52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8.28125" style="0" customWidth="1"/>
    <col min="4" max="4" width="3.00390625" style="0" customWidth="1"/>
    <col min="5" max="7" width="8.7109375" style="0" customWidth="1"/>
    <col min="8" max="8" width="7.00390625" style="0" customWidth="1"/>
    <col min="9" max="9" width="3.00390625" style="0" customWidth="1"/>
    <col min="10" max="10" width="1.8515625" style="0" customWidth="1"/>
    <col min="11" max="11" width="3.00390625" style="0" customWidth="1"/>
    <col min="12" max="12" width="1.8515625" style="0" customWidth="1"/>
    <col min="13" max="13" width="3.00390625" style="0" customWidth="1"/>
    <col min="14" max="14" width="2.140625" style="0" customWidth="1"/>
    <col min="15" max="15" width="3.00390625" style="0" customWidth="1"/>
    <col min="16" max="16" width="1.8515625" style="0" customWidth="1"/>
    <col min="17" max="17" width="3.00390625" style="0" customWidth="1"/>
    <col min="18" max="18" width="1.8515625" style="0" customWidth="1"/>
    <col min="19" max="19" width="3.00390625" style="0" customWidth="1"/>
    <col min="20" max="20" width="1.8515625" style="0" customWidth="1"/>
    <col min="21" max="21" width="3.00390625" style="0" customWidth="1"/>
    <col min="22" max="22" width="1.8515625" style="0" customWidth="1"/>
    <col min="23" max="23" width="3.00390625" style="0" customWidth="1"/>
    <col min="24" max="24" width="1.8515625" style="0" customWidth="1"/>
    <col min="25" max="25" width="3.00390625" style="0" customWidth="1"/>
    <col min="26" max="26" width="1.8515625" style="0" customWidth="1"/>
    <col min="27" max="27" width="3.00390625" style="0" customWidth="1"/>
    <col min="28" max="28" width="1.8515625" style="0" customWidth="1"/>
    <col min="29" max="29" width="3.00390625" style="0" customWidth="1"/>
    <col min="30" max="30" width="1.8515625" style="0" customWidth="1"/>
    <col min="31" max="31" width="3.00390625" style="0" customWidth="1"/>
    <col min="32" max="32" width="1.8515625" style="0" customWidth="1"/>
    <col min="33" max="33" width="3.00390625" style="0" customWidth="1"/>
    <col min="34" max="34" width="1.7109375" style="0" customWidth="1"/>
    <col min="35" max="35" width="3.00390625" style="0" customWidth="1"/>
    <col min="36" max="36" width="1.8515625" style="0" customWidth="1"/>
    <col min="37" max="37" width="3.00390625" style="0" customWidth="1"/>
    <col min="38" max="38" width="1.8515625" style="0" customWidth="1"/>
    <col min="39" max="39" width="3.00390625" style="0" customWidth="1"/>
    <col min="40" max="40" width="1.8515625" style="0" customWidth="1"/>
    <col min="41" max="41" width="3.140625" style="0" customWidth="1"/>
    <col min="42" max="42" width="2.140625" style="0" customWidth="1"/>
    <col min="43" max="43" width="6.7109375" style="0" customWidth="1"/>
    <col min="44" max="45" width="5.140625" style="0" customWidth="1"/>
    <col min="46" max="46" width="1.7109375" style="0" customWidth="1"/>
    <col min="47" max="47" width="6.421875" style="0" customWidth="1"/>
    <col min="48" max="48" width="5.7109375" style="0" customWidth="1"/>
    <col min="49" max="49" width="3.7109375" style="0" customWidth="1"/>
    <col min="50" max="50" width="23.140625" style="0" customWidth="1"/>
    <col min="51" max="51" width="1.7109375" style="0" customWidth="1"/>
    <col min="52" max="52" width="6.28125" style="0" customWidth="1"/>
    <col min="53" max="60" width="4.7109375" style="0" hidden="1" customWidth="1"/>
    <col min="61" max="61" width="5.7109375" style="0" hidden="1" customWidth="1"/>
    <col min="62" max="62" width="9.7109375" style="0" hidden="1" customWidth="1"/>
    <col min="63" max="63" width="13.00390625" style="0" hidden="1" customWidth="1"/>
  </cols>
  <sheetData>
    <row r="2" spans="1:51" ht="12.75" customHeight="1">
      <c r="A2" s="639"/>
      <c r="B2" s="639"/>
      <c r="C2" s="639"/>
      <c r="D2" s="639"/>
      <c r="E2" s="639"/>
      <c r="F2" s="639"/>
      <c r="G2" s="639"/>
      <c r="H2" s="286"/>
      <c r="I2" s="381"/>
      <c r="J2" s="680" t="s">
        <v>117</v>
      </c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  <c r="AJ2" s="681"/>
      <c r="AK2" s="681"/>
      <c r="AL2" s="681"/>
      <c r="AM2" s="681"/>
      <c r="AN2" s="681"/>
      <c r="AO2" s="681"/>
      <c r="AP2" s="681"/>
      <c r="AQ2" s="381"/>
      <c r="AT2" s="679" t="s">
        <v>182</v>
      </c>
      <c r="AU2" s="679"/>
      <c r="AV2" s="679"/>
      <c r="AW2" s="679"/>
      <c r="AX2" s="679"/>
      <c r="AY2" s="196"/>
    </row>
    <row r="3" spans="1:52" ht="15" customHeight="1">
      <c r="A3" s="639"/>
      <c r="B3" s="639"/>
      <c r="C3" s="639"/>
      <c r="D3" s="639"/>
      <c r="E3" s="639"/>
      <c r="F3" s="639"/>
      <c r="G3" s="639"/>
      <c r="H3" s="286"/>
      <c r="I3" s="3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81"/>
      <c r="AP3" s="681"/>
      <c r="AQ3" s="381"/>
      <c r="AT3" s="686" t="s">
        <v>118</v>
      </c>
      <c r="AU3" s="686"/>
      <c r="AV3" s="686"/>
      <c r="AW3" s="296"/>
      <c r="AX3" s="296"/>
      <c r="AY3" s="296"/>
      <c r="AZ3" s="1"/>
    </row>
    <row r="4" spans="1:52" ht="15" customHeight="1">
      <c r="A4" s="639"/>
      <c r="B4" s="639"/>
      <c r="C4" s="639"/>
      <c r="D4" s="639"/>
      <c r="E4" s="639"/>
      <c r="F4" s="639"/>
      <c r="G4" s="639"/>
      <c r="I4" s="289"/>
      <c r="J4" s="286"/>
      <c r="K4" s="287"/>
      <c r="Q4" s="387"/>
      <c r="R4" s="288"/>
      <c r="S4" s="288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O4" s="385"/>
      <c r="AP4" s="385"/>
      <c r="AQ4" s="385"/>
      <c r="AR4" s="385"/>
      <c r="AS4" s="385"/>
      <c r="AT4" s="682" t="s">
        <v>119</v>
      </c>
      <c r="AU4" s="682"/>
      <c r="AV4" s="682"/>
      <c r="AW4" s="682"/>
      <c r="AX4" s="682"/>
      <c r="AY4" s="296"/>
      <c r="AZ4" s="1"/>
    </row>
    <row r="5" spans="1:51" ht="15" customHeight="1">
      <c r="A5" s="639"/>
      <c r="B5" s="639"/>
      <c r="C5" s="639"/>
      <c r="D5" s="639"/>
      <c r="E5" s="639"/>
      <c r="F5" s="639"/>
      <c r="G5" s="639"/>
      <c r="K5" s="302" t="s">
        <v>21</v>
      </c>
      <c r="L5" s="640" t="str">
        <f>IF(Holdanmeldelse!C2&lt;&gt;0,Holdanmeldelse!C2," ")</f>
        <v> </v>
      </c>
      <c r="M5" s="640"/>
      <c r="N5" s="640"/>
      <c r="O5" s="640"/>
      <c r="P5" s="640"/>
      <c r="Q5" s="387"/>
      <c r="R5" s="622" t="s">
        <v>26</v>
      </c>
      <c r="S5" s="622"/>
      <c r="T5" s="622"/>
      <c r="U5" s="622"/>
      <c r="W5" s="399" t="str">
        <f>IF(Holdanmeldelse!C4&lt;&gt;0,Holdanmeldelse!C4," ")</f>
        <v> </v>
      </c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M5" s="622" t="s">
        <v>29</v>
      </c>
      <c r="AN5" s="622"/>
      <c r="AO5" s="622"/>
      <c r="AP5" s="621" t="str">
        <f>IF(Holdanmeldelse!C6&lt;&gt;0,Holdanmeldelse!C6," ")</f>
        <v> </v>
      </c>
      <c r="AQ5" s="621"/>
      <c r="AR5" s="621"/>
      <c r="AS5" s="385"/>
      <c r="AT5" s="675" t="s">
        <v>120</v>
      </c>
      <c r="AU5" s="675"/>
      <c r="AV5" s="675"/>
      <c r="AW5" s="675"/>
      <c r="AX5" s="675"/>
      <c r="AY5" s="300"/>
    </row>
    <row r="6" spans="1:51" ht="15" customHeight="1">
      <c r="A6" s="639"/>
      <c r="B6" s="639"/>
      <c r="C6" s="639"/>
      <c r="D6" s="639"/>
      <c r="E6" s="639"/>
      <c r="F6" s="639"/>
      <c r="G6" s="639"/>
      <c r="H6" s="286"/>
      <c r="I6" s="684" t="s">
        <v>121</v>
      </c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4"/>
      <c r="U6" s="684"/>
      <c r="V6" s="684"/>
      <c r="W6" s="684"/>
      <c r="X6" s="684"/>
      <c r="Y6" s="684"/>
      <c r="Z6" s="684"/>
      <c r="AA6" s="684"/>
      <c r="AB6" s="684"/>
      <c r="AC6" s="684"/>
      <c r="AD6" s="684"/>
      <c r="AE6" s="684"/>
      <c r="AF6" s="684"/>
      <c r="AG6" s="684"/>
      <c r="AH6" s="684"/>
      <c r="AI6" s="684"/>
      <c r="AJ6" s="684"/>
      <c r="AK6" s="684"/>
      <c r="AL6" s="684"/>
      <c r="AM6" s="684"/>
      <c r="AN6" s="684"/>
      <c r="AO6" s="684"/>
      <c r="AP6" s="684"/>
      <c r="AQ6" s="287"/>
      <c r="AT6" s="676" t="s">
        <v>122</v>
      </c>
      <c r="AU6" s="676"/>
      <c r="AV6" s="676"/>
      <c r="AW6" s="676"/>
      <c r="AX6" s="676"/>
      <c r="AY6" s="295"/>
    </row>
    <row r="7" spans="1:52" ht="15" customHeight="1" thickBot="1">
      <c r="A7" s="639"/>
      <c r="B7" s="639"/>
      <c r="C7" s="639"/>
      <c r="D7" s="639"/>
      <c r="E7" s="639"/>
      <c r="F7" s="639"/>
      <c r="G7" s="639"/>
      <c r="H7" s="286"/>
      <c r="I7" s="685"/>
      <c r="J7" s="685"/>
      <c r="K7" s="685"/>
      <c r="L7" s="685"/>
      <c r="M7" s="685"/>
      <c r="N7" s="685"/>
      <c r="O7" s="685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5"/>
      <c r="AA7" s="685"/>
      <c r="AB7" s="685"/>
      <c r="AC7" s="685"/>
      <c r="AD7" s="685"/>
      <c r="AE7" s="685"/>
      <c r="AF7" s="685"/>
      <c r="AG7" s="685"/>
      <c r="AH7" s="685"/>
      <c r="AI7" s="685"/>
      <c r="AJ7" s="685"/>
      <c r="AK7" s="685"/>
      <c r="AL7" s="685"/>
      <c r="AM7" s="685"/>
      <c r="AN7" s="685"/>
      <c r="AO7" s="685"/>
      <c r="AP7" s="685"/>
      <c r="AQ7" s="287"/>
      <c r="AT7" s="683" t="s">
        <v>123</v>
      </c>
      <c r="AU7" s="683"/>
      <c r="AV7" s="683"/>
      <c r="AW7" s="683"/>
      <c r="AX7" s="683"/>
      <c r="AY7" s="301"/>
      <c r="AZ7" s="300"/>
    </row>
    <row r="8" spans="1:63" ht="18" customHeight="1" thickBot="1">
      <c r="A8" s="646" t="s">
        <v>124</v>
      </c>
      <c r="B8" s="115"/>
      <c r="C8" s="116" t="s">
        <v>38</v>
      </c>
      <c r="D8" s="526" t="s">
        <v>33</v>
      </c>
      <c r="E8" s="638"/>
      <c r="F8" s="638"/>
      <c r="G8" s="527"/>
      <c r="H8" s="198" t="s">
        <v>34</v>
      </c>
      <c r="I8" s="631">
        <v>1</v>
      </c>
      <c r="J8" s="637"/>
      <c r="K8" s="631">
        <v>2</v>
      </c>
      <c r="L8" s="637"/>
      <c r="M8" s="631">
        <v>3</v>
      </c>
      <c r="N8" s="637"/>
      <c r="O8" s="631">
        <v>4</v>
      </c>
      <c r="P8" s="637"/>
      <c r="Q8" s="631">
        <v>5</v>
      </c>
      <c r="R8" s="637"/>
      <c r="S8" s="631">
        <v>6</v>
      </c>
      <c r="T8" s="637"/>
      <c r="U8" s="631">
        <v>7</v>
      </c>
      <c r="V8" s="637"/>
      <c r="W8" s="631">
        <v>8</v>
      </c>
      <c r="X8" s="637"/>
      <c r="Y8" s="631">
        <v>9</v>
      </c>
      <c r="Z8" s="637"/>
      <c r="AA8" s="631">
        <v>10</v>
      </c>
      <c r="AB8" s="637"/>
      <c r="AC8" s="631">
        <v>11</v>
      </c>
      <c r="AD8" s="637"/>
      <c r="AE8" s="631">
        <v>12</v>
      </c>
      <c r="AF8" s="637"/>
      <c r="AG8" s="631">
        <v>13</v>
      </c>
      <c r="AH8" s="637"/>
      <c r="AI8" s="631">
        <v>14</v>
      </c>
      <c r="AJ8" s="637"/>
      <c r="AK8" s="631">
        <v>15</v>
      </c>
      <c r="AL8" s="637"/>
      <c r="AM8" s="631">
        <v>16</v>
      </c>
      <c r="AN8" s="632"/>
      <c r="AO8" s="631" t="s">
        <v>125</v>
      </c>
      <c r="AP8" s="637"/>
      <c r="AQ8" s="200" t="s">
        <v>126</v>
      </c>
      <c r="AR8" s="201">
        <v>17</v>
      </c>
      <c r="AS8" s="297">
        <v>18</v>
      </c>
      <c r="AT8" s="315"/>
      <c r="AU8" s="203" t="s">
        <v>24</v>
      </c>
      <c r="AV8" s="528" t="str">
        <f>IF(Holdanmeldelse!N3&lt;&gt;0,Holdanmeldelse!N3," ")</f>
        <v> </v>
      </c>
      <c r="AW8" s="528"/>
      <c r="AX8" s="528"/>
      <c r="AY8" s="204"/>
      <c r="AZ8" s="216"/>
      <c r="BA8" s="313">
        <v>0</v>
      </c>
      <c r="BB8" s="205">
        <v>1</v>
      </c>
      <c r="BC8" s="205">
        <v>2</v>
      </c>
      <c r="BD8" s="205">
        <v>3</v>
      </c>
      <c r="BE8" s="206" t="s">
        <v>143</v>
      </c>
      <c r="BF8" s="206" t="s">
        <v>144</v>
      </c>
      <c r="BG8" s="206" t="s">
        <v>145</v>
      </c>
      <c r="BH8" s="206" t="s">
        <v>25</v>
      </c>
      <c r="BI8" s="206" t="s">
        <v>146</v>
      </c>
      <c r="BJ8" s="207" t="s">
        <v>147</v>
      </c>
      <c r="BK8" s="207" t="s">
        <v>148</v>
      </c>
    </row>
    <row r="9" spans="1:63" ht="21.75" customHeight="1" thickBot="1">
      <c r="A9" s="647"/>
      <c r="B9" s="126">
        <v>1</v>
      </c>
      <c r="C9" s="127" t="str">
        <f>IF(Holdanmeldelse!C10&lt;&gt;0,Holdanmeldelse!C10," ")</f>
        <v> </v>
      </c>
      <c r="D9" s="531" t="str">
        <f>IF(Holdanmeldelse!D10&lt;&gt;0,Holdanmeldelse!D10," ")</f>
        <v> </v>
      </c>
      <c r="E9" s="532"/>
      <c r="F9" s="532"/>
      <c r="G9" s="533"/>
      <c r="H9" s="208">
        <f>IF(Holdanmeldelse!H10&lt;&gt;0,Holdanmeldelse!H10," ")</f>
      </c>
      <c r="I9" s="209"/>
      <c r="J9" s="210"/>
      <c r="K9" s="209"/>
      <c r="L9" s="210"/>
      <c r="M9" s="209"/>
      <c r="N9" s="210"/>
      <c r="O9" s="394"/>
      <c r="P9" s="395">
        <v>2</v>
      </c>
      <c r="Q9" s="209"/>
      <c r="R9" s="213"/>
      <c r="S9" s="209"/>
      <c r="T9" s="210"/>
      <c r="U9" s="209"/>
      <c r="V9" s="210"/>
      <c r="W9" s="394"/>
      <c r="X9" s="395">
        <v>3</v>
      </c>
      <c r="Y9" s="209"/>
      <c r="Z9" s="210"/>
      <c r="AA9" s="209"/>
      <c r="AB9" s="210"/>
      <c r="AC9" s="209"/>
      <c r="AD9" s="210"/>
      <c r="AE9" s="394"/>
      <c r="AF9" s="395">
        <v>4</v>
      </c>
      <c r="AG9" s="209"/>
      <c r="AH9" s="210"/>
      <c r="AI9" s="209"/>
      <c r="AJ9" s="210"/>
      <c r="AK9" s="209"/>
      <c r="AL9" s="210"/>
      <c r="AM9" s="403"/>
      <c r="AN9" s="404">
        <v>1</v>
      </c>
      <c r="AO9" s="625">
        <f>SUM(,I9,K9,M9,O9,Q9,S9,U9,W9,Y9,AA9,AC9,AE9,AG9,AI9,AK9,AM9)</f>
        <v>0</v>
      </c>
      <c r="AP9" s="626"/>
      <c r="AQ9" s="138" t="str">
        <f>IF(BK9=0," ",BK9)</f>
        <v> </v>
      </c>
      <c r="AR9" s="214"/>
      <c r="AS9" s="319"/>
      <c r="AT9" s="316"/>
      <c r="AU9" s="217" t="s">
        <v>23</v>
      </c>
      <c r="AV9" s="528" t="str">
        <f>IF(Holdanmeldelse!L3&lt;&gt;0,Holdanmeldelse!L3," ")</f>
        <v> </v>
      </c>
      <c r="AW9" s="528"/>
      <c r="AX9" s="528"/>
      <c r="AY9" s="218"/>
      <c r="AZ9" s="216"/>
      <c r="BA9" s="314">
        <f aca="true" t="shared" si="0" ref="BA9:BI9">COUNTIF(Rød_1A,BA8)</f>
        <v>0</v>
      </c>
      <c r="BB9" s="314">
        <f t="shared" si="0"/>
        <v>1</v>
      </c>
      <c r="BC9" s="314">
        <f t="shared" si="0"/>
        <v>1</v>
      </c>
      <c r="BD9" s="314">
        <f t="shared" si="0"/>
        <v>1</v>
      </c>
      <c r="BE9" s="314">
        <f t="shared" si="0"/>
        <v>0</v>
      </c>
      <c r="BF9" s="314">
        <f t="shared" si="0"/>
        <v>0</v>
      </c>
      <c r="BG9" s="314">
        <f t="shared" si="0"/>
        <v>0</v>
      </c>
      <c r="BH9" s="314">
        <f t="shared" si="0"/>
        <v>0</v>
      </c>
      <c r="BI9" s="314">
        <f t="shared" si="0"/>
        <v>0</v>
      </c>
      <c r="BJ9" s="207">
        <v>3</v>
      </c>
      <c r="BK9" s="207">
        <f>SUM(BA9:BH9)-BJ9</f>
        <v>0</v>
      </c>
    </row>
    <row r="10" spans="1:63" ht="21.75" customHeight="1" thickBot="1">
      <c r="A10" s="647"/>
      <c r="B10" s="126">
        <v>2</v>
      </c>
      <c r="C10" s="127" t="str">
        <f>IF(Holdanmeldelse!C11&lt;&gt;0,Holdanmeldelse!C11," ")</f>
        <v> </v>
      </c>
      <c r="D10" s="531" t="str">
        <f>IF(Holdanmeldelse!D11&lt;&gt;0,Holdanmeldelse!D11," ")</f>
        <v> </v>
      </c>
      <c r="E10" s="532"/>
      <c r="F10" s="532"/>
      <c r="G10" s="533"/>
      <c r="H10" s="208">
        <f>IF(Holdanmeldelse!H11&lt;&gt;0,Holdanmeldelse!H11," ")</f>
      </c>
      <c r="I10" s="209"/>
      <c r="J10" s="210"/>
      <c r="K10" s="209"/>
      <c r="L10" s="210"/>
      <c r="M10" s="211"/>
      <c r="N10" s="219">
        <v>1</v>
      </c>
      <c r="O10" s="209"/>
      <c r="P10" s="213"/>
      <c r="Q10" s="209"/>
      <c r="R10" s="213"/>
      <c r="S10" s="209"/>
      <c r="T10" s="210"/>
      <c r="U10" s="211"/>
      <c r="V10" s="212">
        <v>4</v>
      </c>
      <c r="W10" s="209"/>
      <c r="X10" s="210"/>
      <c r="Y10" s="209"/>
      <c r="Z10" s="210"/>
      <c r="AA10" s="209"/>
      <c r="AB10" s="210"/>
      <c r="AC10" s="211"/>
      <c r="AD10" s="212">
        <v>3</v>
      </c>
      <c r="AE10" s="209"/>
      <c r="AF10" s="210"/>
      <c r="AG10" s="209"/>
      <c r="AH10" s="210"/>
      <c r="AI10" s="209"/>
      <c r="AJ10" s="210"/>
      <c r="AK10" s="211"/>
      <c r="AL10" s="212">
        <v>2</v>
      </c>
      <c r="AM10" s="209"/>
      <c r="AN10" s="213"/>
      <c r="AO10" s="625">
        <f>SUM(,I10,K10,M10,O10,Q10,S10,U10,W10,Y10,AA10,AC10,AE10,AG10,AI10,AK10,AM10)</f>
        <v>0</v>
      </c>
      <c r="AP10" s="626"/>
      <c r="AQ10" s="138" t="str">
        <f>IF(BK10=0," ",BK10)</f>
        <v> </v>
      </c>
      <c r="AR10" s="214"/>
      <c r="AS10" s="319"/>
      <c r="AT10" s="316"/>
      <c r="AU10" s="216"/>
      <c r="AV10" s="220"/>
      <c r="AW10" s="221"/>
      <c r="AX10" s="221"/>
      <c r="AY10" s="218"/>
      <c r="BA10" s="207">
        <f aca="true" t="shared" si="1" ref="BA10:BI10">COUNTIF(Rød_2A,BA8)</f>
        <v>0</v>
      </c>
      <c r="BB10" s="207">
        <f t="shared" si="1"/>
        <v>1</v>
      </c>
      <c r="BC10" s="207">
        <f t="shared" si="1"/>
        <v>1</v>
      </c>
      <c r="BD10" s="207">
        <f t="shared" si="1"/>
        <v>1</v>
      </c>
      <c r="BE10" s="207">
        <f t="shared" si="1"/>
        <v>0</v>
      </c>
      <c r="BF10" s="207">
        <f t="shared" si="1"/>
        <v>0</v>
      </c>
      <c r="BG10" s="207">
        <f t="shared" si="1"/>
        <v>0</v>
      </c>
      <c r="BH10" s="207">
        <f t="shared" si="1"/>
        <v>0</v>
      </c>
      <c r="BI10" s="207">
        <f t="shared" si="1"/>
        <v>0</v>
      </c>
      <c r="BJ10" s="207">
        <v>3</v>
      </c>
      <c r="BK10" s="207">
        <f>SUM(BA10:BH10)-BJ10</f>
        <v>0</v>
      </c>
    </row>
    <row r="11" spans="1:63" ht="21.75" customHeight="1" thickBot="1">
      <c r="A11" s="647"/>
      <c r="B11" s="126">
        <v>3</v>
      </c>
      <c r="C11" s="127" t="str">
        <f>IF(Holdanmeldelse!C12&lt;&gt;0,Holdanmeldelse!C12," ")</f>
        <v> </v>
      </c>
      <c r="D11" s="531" t="str">
        <f>IF(Holdanmeldelse!D12&lt;&gt;0,Holdanmeldelse!D12," ")</f>
        <v> </v>
      </c>
      <c r="E11" s="532"/>
      <c r="F11" s="532"/>
      <c r="G11" s="533"/>
      <c r="H11" s="208">
        <f>IF(Holdanmeldelse!H12&lt;&gt;0,Holdanmeldelse!H12," ")</f>
      </c>
      <c r="I11" s="222"/>
      <c r="J11" s="223"/>
      <c r="K11" s="211"/>
      <c r="L11" s="219">
        <v>2</v>
      </c>
      <c r="M11" s="209"/>
      <c r="N11" s="210"/>
      <c r="O11" s="209"/>
      <c r="P11" s="213"/>
      <c r="Q11" s="209"/>
      <c r="R11" s="224"/>
      <c r="S11" s="211"/>
      <c r="T11" s="212">
        <v>1</v>
      </c>
      <c r="U11" s="209"/>
      <c r="V11" s="210"/>
      <c r="W11" s="209"/>
      <c r="X11" s="210"/>
      <c r="Y11" s="222"/>
      <c r="Z11" s="223"/>
      <c r="AA11" s="211"/>
      <c r="AB11" s="212">
        <v>4</v>
      </c>
      <c r="AC11" s="209"/>
      <c r="AD11" s="210"/>
      <c r="AE11" s="209"/>
      <c r="AF11" s="210"/>
      <c r="AG11" s="211"/>
      <c r="AH11" s="212">
        <v>3</v>
      </c>
      <c r="AI11" s="222"/>
      <c r="AJ11" s="223"/>
      <c r="AK11" s="209"/>
      <c r="AL11" s="210"/>
      <c r="AM11" s="209"/>
      <c r="AN11" s="213"/>
      <c r="AO11" s="625">
        <f>SUM(,I11,K11,M11,O11,Q11,S11,U11,W11,Y11,AA11,AC11,AE11,AG11,AI11,AK11,AM11)</f>
        <v>0</v>
      </c>
      <c r="AP11" s="626"/>
      <c r="AQ11" s="138" t="str">
        <f>IF(BK11=0," ",BK11)</f>
        <v> </v>
      </c>
      <c r="AR11" s="214"/>
      <c r="AS11" s="319"/>
      <c r="AT11" s="316"/>
      <c r="AU11" s="641" t="s">
        <v>128</v>
      </c>
      <c r="AV11" s="641"/>
      <c r="AW11" s="216"/>
      <c r="AX11" s="642">
        <f>SUM(4-AU12)</f>
        <v>3</v>
      </c>
      <c r="AY11" s="218"/>
      <c r="BA11" s="207">
        <f aca="true" t="shared" si="2" ref="BA11:BI11">COUNTIF(Rød_3A,BA8)</f>
        <v>0</v>
      </c>
      <c r="BB11" s="207">
        <f t="shared" si="2"/>
        <v>1</v>
      </c>
      <c r="BC11" s="207">
        <f t="shared" si="2"/>
        <v>1</v>
      </c>
      <c r="BD11" s="207">
        <f t="shared" si="2"/>
        <v>1</v>
      </c>
      <c r="BE11" s="207">
        <f t="shared" si="2"/>
        <v>0</v>
      </c>
      <c r="BF11" s="207">
        <f t="shared" si="2"/>
        <v>0</v>
      </c>
      <c r="BG11" s="207">
        <f t="shared" si="2"/>
        <v>0</v>
      </c>
      <c r="BH11" s="207">
        <f t="shared" si="2"/>
        <v>0</v>
      </c>
      <c r="BI11" s="207">
        <f t="shared" si="2"/>
        <v>0</v>
      </c>
      <c r="BJ11" s="207">
        <v>3</v>
      </c>
      <c r="BK11" s="207">
        <f>SUM(BA11:BH11)-BJ11</f>
        <v>0</v>
      </c>
    </row>
    <row r="12" spans="1:63" ht="21.75" customHeight="1" thickBot="1">
      <c r="A12" s="647"/>
      <c r="B12" s="126">
        <v>4</v>
      </c>
      <c r="C12" s="127" t="str">
        <f>IF(Holdanmeldelse!C13&lt;&gt;0,Holdanmeldelse!C13," ")</f>
        <v> </v>
      </c>
      <c r="D12" s="531" t="str">
        <f>IF(Holdanmeldelse!D13&lt;&gt;0,Holdanmeldelse!D13," ")</f>
        <v> </v>
      </c>
      <c r="E12" s="532"/>
      <c r="F12" s="532"/>
      <c r="G12" s="533"/>
      <c r="H12" s="208">
        <f>IF(Holdanmeldelse!H13&lt;&gt;0,Holdanmeldelse!H13," ")</f>
      </c>
      <c r="I12" s="225"/>
      <c r="J12" s="226">
        <v>3</v>
      </c>
      <c r="K12" s="396"/>
      <c r="L12" s="397"/>
      <c r="M12" s="209"/>
      <c r="N12" s="210"/>
      <c r="O12" s="209"/>
      <c r="P12" s="213"/>
      <c r="Q12" s="227"/>
      <c r="R12" s="226">
        <v>4</v>
      </c>
      <c r="S12" s="396"/>
      <c r="T12" s="398"/>
      <c r="U12" s="209"/>
      <c r="V12" s="210"/>
      <c r="W12" s="209"/>
      <c r="X12" s="210"/>
      <c r="Y12" s="225"/>
      <c r="Z12" s="226">
        <v>2</v>
      </c>
      <c r="AA12" s="396"/>
      <c r="AB12" s="398"/>
      <c r="AC12" s="209"/>
      <c r="AD12" s="210"/>
      <c r="AE12" s="209"/>
      <c r="AF12" s="210"/>
      <c r="AG12" s="228"/>
      <c r="AH12" s="229"/>
      <c r="AI12" s="225"/>
      <c r="AJ12" s="226">
        <v>1</v>
      </c>
      <c r="AK12" s="230"/>
      <c r="AL12" s="210"/>
      <c r="AM12" s="209"/>
      <c r="AN12" s="213"/>
      <c r="AO12" s="627">
        <f>SUM(,I12,K12,M12,O12,Q12,S12,U12,W12,Y12,AA12,AC12,AE12,AG12,AI12,AK12,AM12)</f>
        <v>0</v>
      </c>
      <c r="AP12" s="628"/>
      <c r="AQ12" s="138" t="str">
        <f>IF(BK12=0," ",BK12)</f>
        <v> </v>
      </c>
      <c r="AR12" s="231"/>
      <c r="AS12" s="320"/>
      <c r="AT12" s="316"/>
      <c r="AU12" s="409">
        <v>1</v>
      </c>
      <c r="AV12" s="408"/>
      <c r="AW12" s="216"/>
      <c r="AX12" s="643"/>
      <c r="AY12" s="218"/>
      <c r="BA12" s="207">
        <f aca="true" t="shared" si="3" ref="BA12:BI12">COUNTIF(Rød_4A,BA8)</f>
        <v>0</v>
      </c>
      <c r="BB12" s="207">
        <f t="shared" si="3"/>
        <v>1</v>
      </c>
      <c r="BC12" s="207">
        <f t="shared" si="3"/>
        <v>1</v>
      </c>
      <c r="BD12" s="207">
        <f t="shared" si="3"/>
        <v>1</v>
      </c>
      <c r="BE12" s="207">
        <f t="shared" si="3"/>
        <v>0</v>
      </c>
      <c r="BF12" s="207">
        <f t="shared" si="3"/>
        <v>0</v>
      </c>
      <c r="BG12" s="207">
        <f t="shared" si="3"/>
        <v>0</v>
      </c>
      <c r="BH12" s="207">
        <f t="shared" si="3"/>
        <v>0</v>
      </c>
      <c r="BI12" s="207">
        <f t="shared" si="3"/>
        <v>0</v>
      </c>
      <c r="BJ12" s="207">
        <v>3</v>
      </c>
      <c r="BK12" s="207">
        <f>SUM(BA12:BH12)-BJ12</f>
        <v>0</v>
      </c>
    </row>
    <row r="13" spans="1:53" ht="15.75" customHeight="1">
      <c r="A13" s="647"/>
      <c r="B13" s="277"/>
      <c r="C13" s="185" t="str">
        <f>IF(Holdanmeldelse!C14&lt;&gt;0,Holdanmeldelse!C14," ")</f>
        <v> </v>
      </c>
      <c r="D13" s="531" t="str">
        <f>IF(Holdanmeldelse!D14&lt;&gt;0,Holdanmeldelse!D14," ")</f>
        <v> </v>
      </c>
      <c r="E13" s="532"/>
      <c r="F13" s="532"/>
      <c r="G13" s="533"/>
      <c r="H13" s="233"/>
      <c r="I13" s="615">
        <f>SUM(I9:I12)</f>
        <v>0</v>
      </c>
      <c r="J13" s="616"/>
      <c r="K13" s="615">
        <f>SUM(K9:K12)+I13</f>
        <v>0</v>
      </c>
      <c r="L13" s="616"/>
      <c r="M13" s="615">
        <f>SUM(M9:M12)+K13</f>
        <v>0</v>
      </c>
      <c r="N13" s="616"/>
      <c r="O13" s="615">
        <f>SUM(O9:O12)+M13</f>
        <v>0</v>
      </c>
      <c r="P13" s="616"/>
      <c r="Q13" s="615">
        <f>SUM(Q9:Q12)+O13</f>
        <v>0</v>
      </c>
      <c r="R13" s="616"/>
      <c r="S13" s="615">
        <f>SUM(S9:S12)+Q13</f>
        <v>0</v>
      </c>
      <c r="T13" s="616"/>
      <c r="U13" s="615">
        <f>SUM(U9:U12)+S13</f>
        <v>0</v>
      </c>
      <c r="V13" s="616"/>
      <c r="W13" s="615">
        <f>SUM(W9:W12)+U13</f>
        <v>0</v>
      </c>
      <c r="X13" s="616"/>
      <c r="Y13" s="615">
        <f>SUM(Y9:Y12)+W13</f>
        <v>0</v>
      </c>
      <c r="Z13" s="616"/>
      <c r="AA13" s="615">
        <f>SUM(AA9:AA12)+Y13</f>
        <v>0</v>
      </c>
      <c r="AB13" s="616"/>
      <c r="AC13" s="615">
        <f>SUM(AC9:AC12)+AA13</f>
        <v>0</v>
      </c>
      <c r="AD13" s="616"/>
      <c r="AE13" s="615">
        <f>SUM(AE9:AE12)+AC13</f>
        <v>0</v>
      </c>
      <c r="AF13" s="616"/>
      <c r="AG13" s="615">
        <f>SUM(AG9:AG12)+AE13</f>
        <v>0</v>
      </c>
      <c r="AH13" s="616"/>
      <c r="AI13" s="615">
        <f>SUM(AI9:AI12)+AG13</f>
        <v>0</v>
      </c>
      <c r="AJ13" s="616"/>
      <c r="AK13" s="615">
        <f>SUM(AK9:AK12)+AI13</f>
        <v>0</v>
      </c>
      <c r="AL13" s="616"/>
      <c r="AM13" s="615">
        <f>SUM(AM9:AM12)+AK13</f>
        <v>0</v>
      </c>
      <c r="AN13" s="616"/>
      <c r="AO13" s="615">
        <f>SUM(AO9:AO12)</f>
        <v>0</v>
      </c>
      <c r="AP13" s="616"/>
      <c r="AQ13" s="234"/>
      <c r="AR13" s="633"/>
      <c r="AS13" s="633"/>
      <c r="AT13" s="317"/>
      <c r="AU13" s="216"/>
      <c r="AV13" s="216"/>
      <c r="AW13" s="216"/>
      <c r="AX13" s="608" t="s">
        <v>184</v>
      </c>
      <c r="AY13" s="218"/>
      <c r="BA13" t="s">
        <v>179</v>
      </c>
    </row>
    <row r="14" spans="1:51" ht="15.75" customHeight="1" thickBot="1">
      <c r="A14" s="648"/>
      <c r="B14" s="559"/>
      <c r="C14" s="560"/>
      <c r="D14" s="561" t="s">
        <v>43</v>
      </c>
      <c r="E14" s="562"/>
      <c r="F14" s="562"/>
      <c r="G14" s="562"/>
      <c r="H14" s="235" t="s">
        <v>130</v>
      </c>
      <c r="I14" s="644"/>
      <c r="J14" s="645"/>
      <c r="K14" s="644"/>
      <c r="L14" s="645"/>
      <c r="M14" s="644"/>
      <c r="N14" s="645"/>
      <c r="O14" s="644"/>
      <c r="P14" s="645"/>
      <c r="Q14" s="644"/>
      <c r="R14" s="645"/>
      <c r="S14" s="644"/>
      <c r="T14" s="645"/>
      <c r="U14" s="644"/>
      <c r="V14" s="645"/>
      <c r="W14" s="644"/>
      <c r="X14" s="645"/>
      <c r="Y14" s="644"/>
      <c r="Z14" s="645"/>
      <c r="AA14" s="644"/>
      <c r="AB14" s="645"/>
      <c r="AC14" s="644"/>
      <c r="AD14" s="645"/>
      <c r="AE14" s="644"/>
      <c r="AF14" s="645"/>
      <c r="AG14" s="644"/>
      <c r="AH14" s="645"/>
      <c r="AI14" s="644"/>
      <c r="AJ14" s="645"/>
      <c r="AK14" s="644"/>
      <c r="AL14" s="645"/>
      <c r="AM14" s="644"/>
      <c r="AN14" s="645"/>
      <c r="AO14" s="644"/>
      <c r="AP14" s="645"/>
      <c r="AQ14" s="236"/>
      <c r="AR14" s="634"/>
      <c r="AS14" s="634"/>
      <c r="AT14" s="318"/>
      <c r="AU14" s="238"/>
      <c r="AV14" s="238"/>
      <c r="AW14" s="238"/>
      <c r="AX14" s="609"/>
      <c r="AY14" s="239"/>
    </row>
    <row r="15" spans="1:51" ht="7.5" customHeight="1" thickBot="1">
      <c r="A15" s="240"/>
      <c r="B15" s="278"/>
      <c r="C15" s="279"/>
      <c r="D15" s="279"/>
      <c r="E15" s="279"/>
      <c r="F15" s="279"/>
      <c r="G15" s="279"/>
      <c r="H15" s="242"/>
      <c r="I15" s="242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321"/>
      <c r="AU15" s="237"/>
      <c r="AV15" s="237"/>
      <c r="AW15" s="237"/>
      <c r="AX15" s="237"/>
      <c r="AY15" s="322"/>
    </row>
    <row r="16" spans="1:63" ht="18" customHeight="1" thickBot="1">
      <c r="A16" s="646" t="s">
        <v>132</v>
      </c>
      <c r="B16" s="115"/>
      <c r="C16" s="116" t="s">
        <v>38</v>
      </c>
      <c r="D16" s="526" t="s">
        <v>33</v>
      </c>
      <c r="E16" s="638"/>
      <c r="F16" s="638"/>
      <c r="G16" s="527"/>
      <c r="H16" s="198" t="s">
        <v>34</v>
      </c>
      <c r="I16" s="631">
        <v>1</v>
      </c>
      <c r="J16" s="637"/>
      <c r="K16" s="623">
        <v>2</v>
      </c>
      <c r="L16" s="624"/>
      <c r="M16" s="623">
        <v>3</v>
      </c>
      <c r="N16" s="624"/>
      <c r="O16" s="623">
        <v>4</v>
      </c>
      <c r="P16" s="624"/>
      <c r="Q16" s="623">
        <v>5</v>
      </c>
      <c r="R16" s="624"/>
      <c r="S16" s="631">
        <v>6</v>
      </c>
      <c r="T16" s="637"/>
      <c r="U16" s="623">
        <v>7</v>
      </c>
      <c r="V16" s="624"/>
      <c r="W16" s="623">
        <v>8</v>
      </c>
      <c r="X16" s="624"/>
      <c r="Y16" s="623">
        <v>9</v>
      </c>
      <c r="Z16" s="624"/>
      <c r="AA16" s="623">
        <v>10</v>
      </c>
      <c r="AB16" s="624"/>
      <c r="AC16" s="631">
        <v>11</v>
      </c>
      <c r="AD16" s="637"/>
      <c r="AE16" s="631">
        <v>12</v>
      </c>
      <c r="AF16" s="637"/>
      <c r="AG16" s="623">
        <v>13</v>
      </c>
      <c r="AH16" s="624"/>
      <c r="AI16" s="623">
        <v>14</v>
      </c>
      <c r="AJ16" s="624"/>
      <c r="AK16" s="623">
        <v>15</v>
      </c>
      <c r="AL16" s="624"/>
      <c r="AM16" s="631">
        <v>16</v>
      </c>
      <c r="AN16" s="632"/>
      <c r="AO16" s="631" t="s">
        <v>125</v>
      </c>
      <c r="AP16" s="637"/>
      <c r="AQ16" s="293" t="s">
        <v>126</v>
      </c>
      <c r="AR16" s="291">
        <v>17</v>
      </c>
      <c r="AS16" s="199">
        <v>18</v>
      </c>
      <c r="AT16" s="202"/>
      <c r="AU16" s="203" t="s">
        <v>24</v>
      </c>
      <c r="AV16" s="528" t="str">
        <f>IF(Holdanmeldelse!N4&lt;&gt;0,Holdanmeldelse!N4," ")</f>
        <v> </v>
      </c>
      <c r="AW16" s="528"/>
      <c r="AX16" s="528"/>
      <c r="AY16" s="204"/>
      <c r="BA16" s="313">
        <v>0</v>
      </c>
      <c r="BB16" s="205">
        <v>1</v>
      </c>
      <c r="BC16" s="205">
        <v>2</v>
      </c>
      <c r="BD16" s="205">
        <v>3</v>
      </c>
      <c r="BE16" s="206" t="s">
        <v>143</v>
      </c>
      <c r="BF16" s="206" t="s">
        <v>144</v>
      </c>
      <c r="BG16" s="206" t="s">
        <v>145</v>
      </c>
      <c r="BH16" s="206" t="s">
        <v>25</v>
      </c>
      <c r="BI16" s="206" t="s">
        <v>146</v>
      </c>
      <c r="BJ16" s="207" t="s">
        <v>147</v>
      </c>
      <c r="BK16" s="207" t="s">
        <v>148</v>
      </c>
    </row>
    <row r="17" spans="1:63" ht="21.75" customHeight="1" thickBot="1">
      <c r="A17" s="647"/>
      <c r="B17" s="126">
        <v>1</v>
      </c>
      <c r="C17" s="127" t="str">
        <f>IF(Holdanmeldelse!M10&lt;&gt;0,Holdanmeldelse!M10," ")</f>
        <v> </v>
      </c>
      <c r="D17" s="531" t="str">
        <f>IF(Holdanmeldelse!N10&lt;&gt;0,Holdanmeldelse!N10," ")</f>
        <v> </v>
      </c>
      <c r="E17" s="532"/>
      <c r="F17" s="532"/>
      <c r="G17" s="533"/>
      <c r="H17" s="208">
        <f>IF(Holdanmeldelse!R10&lt;&gt;0,Holdanmeldelse!R10," ")</f>
      </c>
      <c r="I17" s="243"/>
      <c r="J17" s="132">
        <v>2</v>
      </c>
      <c r="K17" s="244"/>
      <c r="L17" s="130"/>
      <c r="M17" s="244"/>
      <c r="N17" s="130"/>
      <c r="O17" s="244"/>
      <c r="P17" s="134"/>
      <c r="Q17" s="244"/>
      <c r="R17" s="149"/>
      <c r="S17" s="243"/>
      <c r="T17" s="132">
        <v>4</v>
      </c>
      <c r="U17" s="244"/>
      <c r="V17" s="130"/>
      <c r="W17" s="244"/>
      <c r="X17" s="130"/>
      <c r="Y17" s="244"/>
      <c r="Z17" s="130"/>
      <c r="AA17" s="244"/>
      <c r="AB17" s="130"/>
      <c r="AC17" s="243"/>
      <c r="AD17" s="132">
        <v>1</v>
      </c>
      <c r="AE17" s="244"/>
      <c r="AF17" s="130"/>
      <c r="AG17" s="244"/>
      <c r="AH17" s="130"/>
      <c r="AI17" s="244"/>
      <c r="AJ17" s="130"/>
      <c r="AK17" s="244"/>
      <c r="AL17" s="130"/>
      <c r="AM17" s="243"/>
      <c r="AN17" s="132">
        <v>3</v>
      </c>
      <c r="AO17" s="629">
        <f>SUM(I17,K17,M17,O17,Q17,S17,U17,W17,Y17,AA17,AC17,AE17,AG17,AI17,AK17,AM17)</f>
        <v>0</v>
      </c>
      <c r="AP17" s="630"/>
      <c r="AQ17" s="292" t="str">
        <f>IF(BK17=0," ",BK17)</f>
        <v> </v>
      </c>
      <c r="AR17" s="214"/>
      <c r="AS17" s="215"/>
      <c r="AT17" s="216"/>
      <c r="AU17" s="217" t="s">
        <v>23</v>
      </c>
      <c r="AV17" s="528" t="str">
        <f>IF(Holdanmeldelse!L4&lt;&gt;0,Holdanmeldelse!L4," ")</f>
        <v> </v>
      </c>
      <c r="AW17" s="528"/>
      <c r="AX17" s="528"/>
      <c r="AY17" s="218"/>
      <c r="BA17" s="207">
        <f aca="true" t="shared" si="4" ref="BA17:BI17">COUNTIF(Blå_1A,BA16)</f>
        <v>0</v>
      </c>
      <c r="BB17" s="207">
        <f t="shared" si="4"/>
        <v>1</v>
      </c>
      <c r="BC17" s="207">
        <f t="shared" si="4"/>
        <v>1</v>
      </c>
      <c r="BD17" s="207">
        <f t="shared" si="4"/>
        <v>1</v>
      </c>
      <c r="BE17" s="207">
        <f t="shared" si="4"/>
        <v>0</v>
      </c>
      <c r="BF17" s="207">
        <f t="shared" si="4"/>
        <v>0</v>
      </c>
      <c r="BG17" s="207">
        <f t="shared" si="4"/>
        <v>0</v>
      </c>
      <c r="BH17" s="207">
        <f t="shared" si="4"/>
        <v>0</v>
      </c>
      <c r="BI17" s="207">
        <f t="shared" si="4"/>
        <v>0</v>
      </c>
      <c r="BJ17" s="207">
        <v>3</v>
      </c>
      <c r="BK17" s="207">
        <f>SUM(BA17:BH17)-BJ17</f>
        <v>0</v>
      </c>
    </row>
    <row r="18" spans="1:63" ht="21.75" customHeight="1" thickBot="1">
      <c r="A18" s="647"/>
      <c r="B18" s="126">
        <v>2</v>
      </c>
      <c r="C18" s="127" t="str">
        <f>IF(Holdanmeldelse!M11&lt;&gt;0,Holdanmeldelse!M11," ")</f>
        <v> </v>
      </c>
      <c r="D18" s="531" t="str">
        <f>IF(Holdanmeldelse!N11&lt;&gt;0,Holdanmeldelse!N11," ")</f>
        <v> </v>
      </c>
      <c r="E18" s="532"/>
      <c r="F18" s="532"/>
      <c r="G18" s="533"/>
      <c r="H18" s="208">
        <f>IF(Holdanmeldelse!R11&lt;&gt;0,Holdanmeldelse!R11," ")</f>
      </c>
      <c r="I18" s="244"/>
      <c r="J18" s="130"/>
      <c r="K18" s="243"/>
      <c r="L18" s="132">
        <v>1</v>
      </c>
      <c r="M18" s="244"/>
      <c r="N18" s="130"/>
      <c r="O18" s="244"/>
      <c r="P18" s="134"/>
      <c r="Q18" s="243"/>
      <c r="R18" s="132">
        <v>3</v>
      </c>
      <c r="S18" s="245"/>
      <c r="T18" s="130"/>
      <c r="U18" s="244"/>
      <c r="V18" s="130"/>
      <c r="W18" s="244"/>
      <c r="X18" s="130"/>
      <c r="Y18" s="244"/>
      <c r="Z18" s="130"/>
      <c r="AA18" s="244"/>
      <c r="AB18" s="130"/>
      <c r="AC18" s="244"/>
      <c r="AD18" s="130"/>
      <c r="AE18" s="243"/>
      <c r="AF18" s="132">
        <v>2</v>
      </c>
      <c r="AG18" s="244"/>
      <c r="AH18" s="130"/>
      <c r="AI18" s="244"/>
      <c r="AJ18" s="130"/>
      <c r="AK18" s="243"/>
      <c r="AL18" s="132">
        <v>4</v>
      </c>
      <c r="AM18" s="244"/>
      <c r="AN18" s="130"/>
      <c r="AO18" s="629">
        <f>SUM(I18,K18,M18,O18,Q18,S18,U18,W18,Y18,AA18,AC18,AE18,AG18,AI18,AK18,AM18)</f>
        <v>0</v>
      </c>
      <c r="AP18" s="630"/>
      <c r="AQ18" s="138" t="str">
        <f>IF(BK18=0," ",BK18)</f>
        <v> </v>
      </c>
      <c r="AR18" s="246" t="s">
        <v>41</v>
      </c>
      <c r="AS18" s="215" t="s">
        <v>41</v>
      </c>
      <c r="AT18" s="216"/>
      <c r="AU18" s="216"/>
      <c r="AV18" s="220"/>
      <c r="AW18" s="221"/>
      <c r="AX18" s="221"/>
      <c r="AY18" s="218"/>
      <c r="BA18" s="207">
        <f aca="true" t="shared" si="5" ref="BA18:BI18">COUNTIF(Blå_2A,BA16)</f>
        <v>0</v>
      </c>
      <c r="BB18" s="207">
        <f t="shared" si="5"/>
        <v>1</v>
      </c>
      <c r="BC18" s="207">
        <f t="shared" si="5"/>
        <v>1</v>
      </c>
      <c r="BD18" s="207">
        <f t="shared" si="5"/>
        <v>1</v>
      </c>
      <c r="BE18" s="207">
        <f t="shared" si="5"/>
        <v>0</v>
      </c>
      <c r="BF18" s="207">
        <f t="shared" si="5"/>
        <v>0</v>
      </c>
      <c r="BG18" s="207">
        <f t="shared" si="5"/>
        <v>0</v>
      </c>
      <c r="BH18" s="207">
        <f t="shared" si="5"/>
        <v>0</v>
      </c>
      <c r="BI18" s="207">
        <f t="shared" si="5"/>
        <v>0</v>
      </c>
      <c r="BJ18" s="207">
        <v>3</v>
      </c>
      <c r="BK18" s="207">
        <f>SUM(BA18:BH18)-BJ18</f>
        <v>0</v>
      </c>
    </row>
    <row r="19" spans="1:63" ht="21.75" customHeight="1" thickBot="1">
      <c r="A19" s="647"/>
      <c r="B19" s="126">
        <v>3</v>
      </c>
      <c r="C19" s="127" t="str">
        <f>IF(Holdanmeldelse!M12&lt;&gt;0,Holdanmeldelse!M12," ")</f>
        <v> </v>
      </c>
      <c r="D19" s="531" t="str">
        <f>IF(Holdanmeldelse!N12&lt;&gt;0,Holdanmeldelse!N12," ")</f>
        <v> </v>
      </c>
      <c r="E19" s="532"/>
      <c r="F19" s="532"/>
      <c r="G19" s="533"/>
      <c r="H19" s="208">
        <f>IF(Holdanmeldelse!R12&lt;&gt;0,Holdanmeldelse!R12," ")</f>
      </c>
      <c r="I19" s="244"/>
      <c r="J19" s="130"/>
      <c r="K19" s="244"/>
      <c r="L19" s="130"/>
      <c r="M19" s="247"/>
      <c r="N19" s="148"/>
      <c r="O19" s="243"/>
      <c r="P19" s="132">
        <v>1</v>
      </c>
      <c r="Q19" s="244"/>
      <c r="R19" s="248"/>
      <c r="S19" s="244"/>
      <c r="T19" s="130"/>
      <c r="U19" s="243"/>
      <c r="V19" s="132">
        <v>3</v>
      </c>
      <c r="W19" s="247"/>
      <c r="X19" s="148"/>
      <c r="Y19" s="247"/>
      <c r="Z19" s="148"/>
      <c r="AA19" s="243"/>
      <c r="AB19" s="132">
        <v>2</v>
      </c>
      <c r="AC19" s="244"/>
      <c r="AD19" s="130"/>
      <c r="AE19" s="244"/>
      <c r="AF19" s="130"/>
      <c r="AG19" s="247"/>
      <c r="AH19" s="148"/>
      <c r="AI19" s="243"/>
      <c r="AJ19" s="132">
        <v>4</v>
      </c>
      <c r="AK19" s="244"/>
      <c r="AL19" s="130"/>
      <c r="AM19" s="244"/>
      <c r="AN19" s="130"/>
      <c r="AO19" s="629">
        <f>SUM(I19,K19,M19,O19,Q19,S19,U19,W19,Y19,AA19,AC19,AE19,AG19,AI19,AK19,AM19)</f>
        <v>0</v>
      </c>
      <c r="AP19" s="630"/>
      <c r="AQ19" s="138" t="str">
        <f>IF(BK19=0," ",BK19)</f>
        <v> </v>
      </c>
      <c r="AR19" s="214" t="s">
        <v>41</v>
      </c>
      <c r="AS19" s="215" t="s">
        <v>41</v>
      </c>
      <c r="AT19" s="216"/>
      <c r="AU19" s="641" t="s">
        <v>128</v>
      </c>
      <c r="AV19" s="641"/>
      <c r="AW19" s="216"/>
      <c r="AX19" s="642">
        <f>SUM(4-AU20)</f>
        <v>2</v>
      </c>
      <c r="AY19" s="218"/>
      <c r="BA19" s="207">
        <f aca="true" t="shared" si="6" ref="BA19:BI19">COUNTIF(Blå_3A,BA16)</f>
        <v>0</v>
      </c>
      <c r="BB19" s="207">
        <f t="shared" si="6"/>
        <v>1</v>
      </c>
      <c r="BC19" s="207">
        <f t="shared" si="6"/>
        <v>1</v>
      </c>
      <c r="BD19" s="207">
        <f t="shared" si="6"/>
        <v>1</v>
      </c>
      <c r="BE19" s="207">
        <f t="shared" si="6"/>
        <v>0</v>
      </c>
      <c r="BF19" s="207">
        <f t="shared" si="6"/>
        <v>0</v>
      </c>
      <c r="BG19" s="207">
        <f t="shared" si="6"/>
        <v>0</v>
      </c>
      <c r="BH19" s="207">
        <f t="shared" si="6"/>
        <v>0</v>
      </c>
      <c r="BI19" s="207">
        <f t="shared" si="6"/>
        <v>0</v>
      </c>
      <c r="BJ19" s="207">
        <v>3</v>
      </c>
      <c r="BK19" s="207">
        <f>SUM(BA19:BH19)-BJ19</f>
        <v>0</v>
      </c>
    </row>
    <row r="20" spans="1:63" ht="21.75" customHeight="1" thickBot="1">
      <c r="A20" s="647"/>
      <c r="B20" s="126">
        <v>4</v>
      </c>
      <c r="C20" s="127" t="str">
        <f>IF(Holdanmeldelse!M13&lt;&gt;0,Holdanmeldelse!M13," ")</f>
        <v> </v>
      </c>
      <c r="D20" s="531" t="str">
        <f>IF(Holdanmeldelse!N13&lt;&gt;0,Holdanmeldelse!N13," ")</f>
        <v> </v>
      </c>
      <c r="E20" s="532"/>
      <c r="F20" s="532"/>
      <c r="G20" s="533"/>
      <c r="H20" s="208">
        <f>IF(Holdanmeldelse!R13&lt;&gt;0,Holdanmeldelse!R13," ")</f>
      </c>
      <c r="I20" s="244"/>
      <c r="J20" s="130"/>
      <c r="K20" s="244"/>
      <c r="L20" s="134"/>
      <c r="M20" s="249"/>
      <c r="N20" s="136">
        <v>3</v>
      </c>
      <c r="O20" s="250"/>
      <c r="P20" s="133"/>
      <c r="Q20" s="244"/>
      <c r="R20" s="134"/>
      <c r="S20" s="244"/>
      <c r="T20" s="130"/>
      <c r="U20" s="251"/>
      <c r="V20" s="153"/>
      <c r="W20" s="249"/>
      <c r="X20" s="136">
        <v>4</v>
      </c>
      <c r="Y20" s="249"/>
      <c r="Z20" s="136">
        <v>1</v>
      </c>
      <c r="AA20" s="250"/>
      <c r="AB20" s="133"/>
      <c r="AC20" s="244"/>
      <c r="AD20" s="130"/>
      <c r="AE20" s="244"/>
      <c r="AF20" s="130"/>
      <c r="AG20" s="249"/>
      <c r="AH20" s="136">
        <v>2</v>
      </c>
      <c r="AI20" s="252"/>
      <c r="AJ20" s="156"/>
      <c r="AK20" s="244"/>
      <c r="AL20" s="130"/>
      <c r="AM20" s="244"/>
      <c r="AN20" s="130"/>
      <c r="AO20" s="629">
        <f>SUM(I20,K20,M20,O20,Q20,S20,U20,W20,Y20,AA20,AC20,AE20,AG20,AI20,AK20,AM20)</f>
        <v>0</v>
      </c>
      <c r="AP20" s="630"/>
      <c r="AQ20" s="138" t="str">
        <f>IF(BK20=0," ",BK20)</f>
        <v> </v>
      </c>
      <c r="AR20" s="231" t="s">
        <v>41</v>
      </c>
      <c r="AS20" s="232" t="s">
        <v>41</v>
      </c>
      <c r="AT20" s="216"/>
      <c r="AU20" s="412">
        <v>2</v>
      </c>
      <c r="AV20" s="411"/>
      <c r="AW20" s="216"/>
      <c r="AX20" s="643"/>
      <c r="AY20" s="218"/>
      <c r="BA20" s="207">
        <f aca="true" t="shared" si="7" ref="BA20:BI20">COUNTIF(Blå_4A,BA16)</f>
        <v>0</v>
      </c>
      <c r="BB20" s="207">
        <f t="shared" si="7"/>
        <v>1</v>
      </c>
      <c r="BC20" s="207">
        <f t="shared" si="7"/>
        <v>1</v>
      </c>
      <c r="BD20" s="207">
        <f t="shared" si="7"/>
        <v>1</v>
      </c>
      <c r="BE20" s="207">
        <f t="shared" si="7"/>
        <v>0</v>
      </c>
      <c r="BF20" s="207">
        <f t="shared" si="7"/>
        <v>0</v>
      </c>
      <c r="BG20" s="207">
        <f t="shared" si="7"/>
        <v>0</v>
      </c>
      <c r="BH20" s="207">
        <f t="shared" si="7"/>
        <v>0</v>
      </c>
      <c r="BI20" s="207">
        <f t="shared" si="7"/>
        <v>0</v>
      </c>
      <c r="BJ20" s="207">
        <v>3</v>
      </c>
      <c r="BK20" s="207">
        <f>SUM(BA20:BH20)-BJ20</f>
        <v>0</v>
      </c>
    </row>
    <row r="21" spans="1:51" ht="15.75" customHeight="1">
      <c r="A21" s="647"/>
      <c r="B21" s="277"/>
      <c r="C21" s="185" t="str">
        <f>IF(Holdanmeldelse!M14&lt;&gt;0,Holdanmeldelse!M14," ")</f>
        <v> </v>
      </c>
      <c r="D21" s="542" t="str">
        <f>IF(Holdanmeldelse!N14&lt;&gt;0,Holdanmeldelse!N14," ")</f>
        <v> </v>
      </c>
      <c r="E21" s="542"/>
      <c r="F21" s="542"/>
      <c r="G21" s="542"/>
      <c r="H21" s="233"/>
      <c r="I21" s="547">
        <f>SUM(I17:I20)</f>
        <v>0</v>
      </c>
      <c r="J21" s="548"/>
      <c r="K21" s="536">
        <f>SUM(K17:K20)+I21</f>
        <v>0</v>
      </c>
      <c r="L21" s="537"/>
      <c r="M21" s="536">
        <f>SUM(M17:M20)+K21</f>
        <v>0</v>
      </c>
      <c r="N21" s="537"/>
      <c r="O21" s="536">
        <f>SUM(O17:O20)+M21</f>
        <v>0</v>
      </c>
      <c r="P21" s="537"/>
      <c r="Q21" s="536">
        <f>SUM(Q17:Q20)+O21</f>
        <v>0</v>
      </c>
      <c r="R21" s="537"/>
      <c r="S21" s="536">
        <f>SUM(S17:S20)+Q21</f>
        <v>0</v>
      </c>
      <c r="T21" s="537"/>
      <c r="U21" s="536">
        <f>SUM(U17:U20)+S21</f>
        <v>0</v>
      </c>
      <c r="V21" s="537"/>
      <c r="W21" s="536">
        <f>SUM(W17:W20)+U21</f>
        <v>0</v>
      </c>
      <c r="X21" s="537"/>
      <c r="Y21" s="536">
        <f>SUM(Y17:Y20)+W21</f>
        <v>0</v>
      </c>
      <c r="Z21" s="537"/>
      <c r="AA21" s="536">
        <f>SUM(AA17:AA20)+Y21</f>
        <v>0</v>
      </c>
      <c r="AB21" s="537"/>
      <c r="AC21" s="536">
        <f>SUM(AC17:AC20)+AA21</f>
        <v>0</v>
      </c>
      <c r="AD21" s="537"/>
      <c r="AE21" s="536">
        <f>SUM(AE17:AE20)+AC21</f>
        <v>0</v>
      </c>
      <c r="AF21" s="537"/>
      <c r="AG21" s="536">
        <f>SUM(AG17:AG20)+AE21</f>
        <v>0</v>
      </c>
      <c r="AH21" s="537"/>
      <c r="AI21" s="536">
        <f>SUM(AI17:AI20)+AG21</f>
        <v>0</v>
      </c>
      <c r="AJ21" s="537"/>
      <c r="AK21" s="536">
        <f>SUM(AK17:AK20)+AI21</f>
        <v>0</v>
      </c>
      <c r="AL21" s="537"/>
      <c r="AM21" s="536">
        <f>SUM(AM17:AM20)+AK21</f>
        <v>0</v>
      </c>
      <c r="AN21" s="537"/>
      <c r="AO21" s="547">
        <f>SUM(AO17:AP20)</f>
        <v>0</v>
      </c>
      <c r="AP21" s="548"/>
      <c r="AQ21" s="234"/>
      <c r="AR21" s="576"/>
      <c r="AS21" s="577"/>
      <c r="AT21" s="253"/>
      <c r="AU21" s="216"/>
      <c r="AV21" s="216"/>
      <c r="AW21" s="216"/>
      <c r="AX21" s="410" t="s">
        <v>184</v>
      </c>
      <c r="AY21" s="218"/>
    </row>
    <row r="22" spans="1:51" ht="15.75" customHeight="1" thickBot="1">
      <c r="A22" s="648"/>
      <c r="B22" s="559"/>
      <c r="C22" s="560"/>
      <c r="D22" s="561" t="s">
        <v>43</v>
      </c>
      <c r="E22" s="562"/>
      <c r="F22" s="562"/>
      <c r="G22" s="562"/>
      <c r="H22" s="235" t="s">
        <v>130</v>
      </c>
      <c r="I22" s="538"/>
      <c r="J22" s="539"/>
      <c r="K22" s="538"/>
      <c r="L22" s="539"/>
      <c r="M22" s="538"/>
      <c r="N22" s="539"/>
      <c r="O22" s="538"/>
      <c r="P22" s="539"/>
      <c r="Q22" s="538"/>
      <c r="R22" s="539"/>
      <c r="S22" s="538"/>
      <c r="T22" s="539"/>
      <c r="U22" s="538"/>
      <c r="V22" s="539"/>
      <c r="W22" s="538"/>
      <c r="X22" s="539"/>
      <c r="Y22" s="538"/>
      <c r="Z22" s="539"/>
      <c r="AA22" s="538"/>
      <c r="AB22" s="539"/>
      <c r="AC22" s="538"/>
      <c r="AD22" s="539"/>
      <c r="AE22" s="538"/>
      <c r="AF22" s="539"/>
      <c r="AG22" s="538"/>
      <c r="AH22" s="539"/>
      <c r="AI22" s="538"/>
      <c r="AJ22" s="539"/>
      <c r="AK22" s="538"/>
      <c r="AL22" s="539"/>
      <c r="AM22" s="538"/>
      <c r="AN22" s="539"/>
      <c r="AO22" s="538"/>
      <c r="AP22" s="539"/>
      <c r="AQ22" s="236"/>
      <c r="AR22" s="545"/>
      <c r="AS22" s="546"/>
      <c r="AT22" s="254"/>
      <c r="AU22" s="238"/>
      <c r="AV22" s="238"/>
      <c r="AW22" s="238"/>
      <c r="AX22" s="413"/>
      <c r="AY22" s="239"/>
    </row>
    <row r="23" spans="1:51" ht="7.5" customHeight="1" thickBot="1">
      <c r="A23" s="240"/>
      <c r="B23" s="278"/>
      <c r="C23" s="190"/>
      <c r="D23" s="190"/>
      <c r="E23" s="190"/>
      <c r="F23" s="190"/>
      <c r="G23" s="190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217"/>
      <c r="AV23" s="217"/>
      <c r="AW23" s="197"/>
      <c r="AX23" s="197"/>
      <c r="AY23" s="197"/>
    </row>
    <row r="24" spans="1:63" ht="18" customHeight="1" thickBot="1">
      <c r="A24" s="646" t="s">
        <v>133</v>
      </c>
      <c r="B24" s="115"/>
      <c r="C24" s="116" t="s">
        <v>38</v>
      </c>
      <c r="D24" s="526" t="s">
        <v>33</v>
      </c>
      <c r="E24" s="638"/>
      <c r="F24" s="638"/>
      <c r="G24" s="527"/>
      <c r="H24" s="198" t="s">
        <v>34</v>
      </c>
      <c r="I24" s="631">
        <v>1</v>
      </c>
      <c r="J24" s="637"/>
      <c r="K24" s="623">
        <v>2</v>
      </c>
      <c r="L24" s="624"/>
      <c r="M24" s="623">
        <v>3</v>
      </c>
      <c r="N24" s="624"/>
      <c r="O24" s="623">
        <v>4</v>
      </c>
      <c r="P24" s="624"/>
      <c r="Q24" s="631">
        <v>5</v>
      </c>
      <c r="R24" s="637"/>
      <c r="S24" s="631">
        <v>6</v>
      </c>
      <c r="T24" s="637"/>
      <c r="U24" s="623">
        <v>7</v>
      </c>
      <c r="V24" s="624"/>
      <c r="W24" s="623">
        <v>8</v>
      </c>
      <c r="X24" s="624"/>
      <c r="Y24" s="623">
        <v>9</v>
      </c>
      <c r="Z24" s="624"/>
      <c r="AA24" s="623">
        <v>10</v>
      </c>
      <c r="AB24" s="624"/>
      <c r="AC24" s="631">
        <v>11</v>
      </c>
      <c r="AD24" s="637"/>
      <c r="AE24" s="631">
        <v>12</v>
      </c>
      <c r="AF24" s="637"/>
      <c r="AG24" s="623">
        <v>13</v>
      </c>
      <c r="AH24" s="624"/>
      <c r="AI24" s="623">
        <v>14</v>
      </c>
      <c r="AJ24" s="624"/>
      <c r="AK24" s="623">
        <v>15</v>
      </c>
      <c r="AL24" s="624"/>
      <c r="AM24" s="631">
        <v>16</v>
      </c>
      <c r="AN24" s="632"/>
      <c r="AO24" s="635" t="s">
        <v>125</v>
      </c>
      <c r="AP24" s="636"/>
      <c r="AQ24" s="200" t="s">
        <v>126</v>
      </c>
      <c r="AR24" s="201">
        <v>17</v>
      </c>
      <c r="AS24" s="199">
        <v>18</v>
      </c>
      <c r="AT24" s="202"/>
      <c r="AU24" s="203" t="s">
        <v>24</v>
      </c>
      <c r="AV24" s="528" t="str">
        <f>IF(Holdanmeldelse!N5&lt;&gt;0,Holdanmeldelse!N5," ")</f>
        <v> </v>
      </c>
      <c r="AW24" s="528"/>
      <c r="AX24" s="528"/>
      <c r="AY24" s="204"/>
      <c r="BA24" s="313">
        <v>0</v>
      </c>
      <c r="BB24" s="205">
        <v>1</v>
      </c>
      <c r="BC24" s="205">
        <v>2</v>
      </c>
      <c r="BD24" s="205">
        <v>3</v>
      </c>
      <c r="BE24" s="206" t="s">
        <v>143</v>
      </c>
      <c r="BF24" s="206" t="s">
        <v>144</v>
      </c>
      <c r="BG24" s="206" t="s">
        <v>145</v>
      </c>
      <c r="BH24" s="206" t="s">
        <v>25</v>
      </c>
      <c r="BI24" s="206" t="s">
        <v>146</v>
      </c>
      <c r="BJ24" s="207" t="s">
        <v>147</v>
      </c>
      <c r="BK24" s="207" t="s">
        <v>148</v>
      </c>
    </row>
    <row r="25" spans="1:63" ht="21.75" customHeight="1" thickBot="1">
      <c r="A25" s="647"/>
      <c r="B25" s="126">
        <v>1</v>
      </c>
      <c r="C25" s="127" t="str">
        <f>IF(Holdanmeldelse!C18&lt;&gt;0,Holdanmeldelse!C18," ")</f>
        <v> </v>
      </c>
      <c r="D25" s="531" t="str">
        <f>IF(Holdanmeldelse!D18&lt;&gt;0,Holdanmeldelse!D18," ")</f>
        <v> </v>
      </c>
      <c r="E25" s="532"/>
      <c r="F25" s="532"/>
      <c r="G25" s="533"/>
      <c r="H25" s="208">
        <f>IF(Holdanmeldelse!H18&lt;&gt;0,Holdanmeldelse!H18," ")</f>
      </c>
      <c r="I25" s="244"/>
      <c r="J25" s="130"/>
      <c r="K25" s="244"/>
      <c r="L25" s="130"/>
      <c r="M25" s="243"/>
      <c r="N25" s="255">
        <v>2</v>
      </c>
      <c r="O25" s="244"/>
      <c r="P25" s="134"/>
      <c r="Q25" s="243"/>
      <c r="R25" s="255">
        <v>1</v>
      </c>
      <c r="S25" s="245"/>
      <c r="T25" s="130"/>
      <c r="U25" s="244"/>
      <c r="V25" s="130"/>
      <c r="W25" s="244"/>
      <c r="X25" s="130"/>
      <c r="Y25" s="244"/>
      <c r="Z25" s="130"/>
      <c r="AA25" s="243"/>
      <c r="AB25" s="255">
        <v>3</v>
      </c>
      <c r="AC25" s="244"/>
      <c r="AD25" s="130"/>
      <c r="AE25" s="244"/>
      <c r="AF25" s="130"/>
      <c r="AG25" s="244"/>
      <c r="AH25" s="130"/>
      <c r="AI25" s="244"/>
      <c r="AJ25" s="130"/>
      <c r="AK25" s="244"/>
      <c r="AL25" s="130"/>
      <c r="AM25" s="243"/>
      <c r="AN25" s="255">
        <v>4</v>
      </c>
      <c r="AO25" s="619">
        <f>SUM(I25,K25,M25,O25,Q25,S25,U25,W25,Y25,AA25,AC25,AE25,AG25,AI25,AK25,AM25)</f>
        <v>0</v>
      </c>
      <c r="AP25" s="620"/>
      <c r="AQ25" s="138" t="str">
        <f>IF(BK25=0," ",BK25)</f>
        <v> </v>
      </c>
      <c r="AR25" s="214"/>
      <c r="AS25" s="215" t="s">
        <v>41</v>
      </c>
      <c r="AT25" s="216"/>
      <c r="AU25" s="217" t="s">
        <v>23</v>
      </c>
      <c r="AV25" s="528" t="str">
        <f>IF(Holdanmeldelse!L5&lt;&gt;0,Holdanmeldelse!L5," ")</f>
        <v> </v>
      </c>
      <c r="AW25" s="528"/>
      <c r="AX25" s="528"/>
      <c r="AY25" s="218"/>
      <c r="BA25" s="207">
        <f aca="true" t="shared" si="8" ref="BA25:BI25">COUNTIF(Hvid_1A,BA24)</f>
        <v>0</v>
      </c>
      <c r="BB25" s="207">
        <f t="shared" si="8"/>
        <v>1</v>
      </c>
      <c r="BC25" s="207">
        <f t="shared" si="8"/>
        <v>1</v>
      </c>
      <c r="BD25" s="207">
        <f t="shared" si="8"/>
        <v>1</v>
      </c>
      <c r="BE25" s="207">
        <f t="shared" si="8"/>
        <v>0</v>
      </c>
      <c r="BF25" s="207">
        <f t="shared" si="8"/>
        <v>0</v>
      </c>
      <c r="BG25" s="207">
        <f t="shared" si="8"/>
        <v>0</v>
      </c>
      <c r="BH25" s="207">
        <f t="shared" si="8"/>
        <v>0</v>
      </c>
      <c r="BI25" s="207">
        <f t="shared" si="8"/>
        <v>0</v>
      </c>
      <c r="BJ25" s="207">
        <v>3</v>
      </c>
      <c r="BK25" s="207">
        <f>SUM(BA25:BH25)-BJ25</f>
        <v>0</v>
      </c>
    </row>
    <row r="26" spans="1:63" ht="21.75" customHeight="1" thickBot="1">
      <c r="A26" s="647"/>
      <c r="B26" s="126">
        <v>2</v>
      </c>
      <c r="C26" s="127" t="str">
        <f>IF(Holdanmeldelse!C19&lt;&gt;0,Holdanmeldelse!C19," ")</f>
        <v> </v>
      </c>
      <c r="D26" s="531" t="str">
        <f>IF(Holdanmeldelse!D19&lt;&gt;0,Holdanmeldelse!D19," ")</f>
        <v> </v>
      </c>
      <c r="E26" s="532"/>
      <c r="F26" s="532"/>
      <c r="G26" s="533"/>
      <c r="H26" s="208">
        <f>IF(Holdanmeldelse!H19&lt;&gt;0,Holdanmeldelse!H19," ")</f>
      </c>
      <c r="I26" s="244"/>
      <c r="J26" s="130"/>
      <c r="K26" s="244"/>
      <c r="L26" s="130"/>
      <c r="M26" s="244"/>
      <c r="N26" s="130"/>
      <c r="O26" s="243"/>
      <c r="P26" s="255">
        <v>4</v>
      </c>
      <c r="Q26" s="244"/>
      <c r="R26" s="149"/>
      <c r="S26" s="243"/>
      <c r="T26" s="255">
        <v>2</v>
      </c>
      <c r="U26" s="244"/>
      <c r="V26" s="130"/>
      <c r="W26" s="244"/>
      <c r="X26" s="134"/>
      <c r="Y26" s="243"/>
      <c r="Z26" s="255">
        <v>3</v>
      </c>
      <c r="AA26" s="244"/>
      <c r="AB26" s="130"/>
      <c r="AC26" s="244"/>
      <c r="AD26" s="130"/>
      <c r="AE26" s="244"/>
      <c r="AF26" s="130"/>
      <c r="AG26" s="244"/>
      <c r="AH26" s="130"/>
      <c r="AI26" s="244"/>
      <c r="AJ26" s="130"/>
      <c r="AK26" s="243"/>
      <c r="AL26" s="255">
        <v>1</v>
      </c>
      <c r="AM26" s="244"/>
      <c r="AN26" s="134"/>
      <c r="AO26" s="619">
        <f>SUM(I26,K26,M26,O26,Q26,S26,U26,W26,Y26,AA26,AC26,AE26,AG26,AI26,AK26,AM26)</f>
        <v>0</v>
      </c>
      <c r="AP26" s="620"/>
      <c r="AQ26" s="138" t="str">
        <f>IF(BK26=0," ",BK26)</f>
        <v> </v>
      </c>
      <c r="AR26" s="214" t="s">
        <v>41</v>
      </c>
      <c r="AS26" s="215" t="s">
        <v>41</v>
      </c>
      <c r="AT26" s="216"/>
      <c r="AU26" s="216"/>
      <c r="AV26" s="220"/>
      <c r="AW26" s="221"/>
      <c r="AX26" s="221"/>
      <c r="AY26" s="218"/>
      <c r="BA26" s="207">
        <f aca="true" t="shared" si="9" ref="BA26:BI26">COUNTIF(Hvid_2A,BA24)</f>
        <v>0</v>
      </c>
      <c r="BB26" s="207">
        <f t="shared" si="9"/>
        <v>1</v>
      </c>
      <c r="BC26" s="207">
        <f t="shared" si="9"/>
        <v>1</v>
      </c>
      <c r="BD26" s="207">
        <f t="shared" si="9"/>
        <v>1</v>
      </c>
      <c r="BE26" s="207">
        <f t="shared" si="9"/>
        <v>0</v>
      </c>
      <c r="BF26" s="207">
        <f t="shared" si="9"/>
        <v>0</v>
      </c>
      <c r="BG26" s="207">
        <f t="shared" si="9"/>
        <v>0</v>
      </c>
      <c r="BH26" s="207">
        <f t="shared" si="9"/>
        <v>0</v>
      </c>
      <c r="BI26" s="207">
        <f t="shared" si="9"/>
        <v>0</v>
      </c>
      <c r="BJ26" s="207">
        <v>3</v>
      </c>
      <c r="BK26" s="207">
        <f>SUM(BA26:BH26)-BJ26</f>
        <v>0</v>
      </c>
    </row>
    <row r="27" spans="1:63" ht="21.75" customHeight="1" thickBot="1">
      <c r="A27" s="647"/>
      <c r="B27" s="126">
        <v>3</v>
      </c>
      <c r="C27" s="127" t="str">
        <f>IF(Holdanmeldelse!C20&lt;&gt;0,Holdanmeldelse!C20," ")</f>
        <v> </v>
      </c>
      <c r="D27" s="531" t="str">
        <f>IF(Holdanmeldelse!D20&lt;&gt;0,Holdanmeldelse!D20," ")</f>
        <v> </v>
      </c>
      <c r="E27" s="532"/>
      <c r="F27" s="532"/>
      <c r="G27" s="533"/>
      <c r="H27" s="208">
        <f>IF(Holdanmeldelse!H20&lt;&gt;0,Holdanmeldelse!H20," ")</f>
      </c>
      <c r="I27" s="247"/>
      <c r="J27" s="148"/>
      <c r="K27" s="257"/>
      <c r="L27" s="255">
        <v>4</v>
      </c>
      <c r="M27" s="244"/>
      <c r="N27" s="130"/>
      <c r="O27" s="244"/>
      <c r="P27" s="130"/>
      <c r="Q27" s="244"/>
      <c r="R27" s="134"/>
      <c r="S27" s="244"/>
      <c r="T27" s="130"/>
      <c r="U27" s="247"/>
      <c r="V27" s="148"/>
      <c r="W27" s="243"/>
      <c r="X27" s="255">
        <v>1</v>
      </c>
      <c r="Y27" s="247"/>
      <c r="Z27" s="130"/>
      <c r="AA27" s="244"/>
      <c r="AB27" s="130"/>
      <c r="AC27" s="243"/>
      <c r="AD27" s="255">
        <v>2</v>
      </c>
      <c r="AE27" s="247"/>
      <c r="AF27" s="148"/>
      <c r="AG27" s="247"/>
      <c r="AH27" s="148"/>
      <c r="AI27" s="243"/>
      <c r="AJ27" s="255">
        <v>3</v>
      </c>
      <c r="AK27" s="244"/>
      <c r="AL27" s="130"/>
      <c r="AM27" s="244"/>
      <c r="AN27" s="134"/>
      <c r="AO27" s="619">
        <f>SUM(I27,K27,M27,O27,Q27,S27,U27,W27,Y27,AA27,AC27,AE27,AG27,AI27,AK27,AM27)</f>
        <v>0</v>
      </c>
      <c r="AP27" s="620"/>
      <c r="AQ27" s="138" t="str">
        <f>IF(BK27=0," ",BK27)</f>
        <v> </v>
      </c>
      <c r="AR27" s="214" t="s">
        <v>41</v>
      </c>
      <c r="AS27" s="215" t="s">
        <v>41</v>
      </c>
      <c r="AT27" s="216"/>
      <c r="AU27" s="641" t="s">
        <v>128</v>
      </c>
      <c r="AV27" s="641"/>
      <c r="AW27" s="216"/>
      <c r="AX27" s="642">
        <f>SUM(4-AU28)</f>
        <v>3</v>
      </c>
      <c r="AY27" s="218"/>
      <c r="BA27" s="207">
        <f aca="true" t="shared" si="10" ref="BA27:BI27">COUNTIF(Hvid_3A,BA24)</f>
        <v>0</v>
      </c>
      <c r="BB27" s="207">
        <f t="shared" si="10"/>
        <v>1</v>
      </c>
      <c r="BC27" s="207">
        <f t="shared" si="10"/>
        <v>1</v>
      </c>
      <c r="BD27" s="207">
        <f t="shared" si="10"/>
        <v>1</v>
      </c>
      <c r="BE27" s="207">
        <f t="shared" si="10"/>
        <v>0</v>
      </c>
      <c r="BF27" s="207">
        <f t="shared" si="10"/>
        <v>0</v>
      </c>
      <c r="BG27" s="207">
        <f t="shared" si="10"/>
        <v>0</v>
      </c>
      <c r="BH27" s="207">
        <f t="shared" si="10"/>
        <v>0</v>
      </c>
      <c r="BI27" s="207">
        <f t="shared" si="10"/>
        <v>0</v>
      </c>
      <c r="BJ27" s="207">
        <v>3</v>
      </c>
      <c r="BK27" s="207">
        <f>SUM(BA27:BH27)-BJ27</f>
        <v>0</v>
      </c>
    </row>
    <row r="28" spans="1:63" ht="21.75" customHeight="1" thickBot="1">
      <c r="A28" s="647"/>
      <c r="B28" s="126">
        <v>4</v>
      </c>
      <c r="C28" s="127" t="str">
        <f>IF(Holdanmeldelse!C21&lt;&gt;0,Holdanmeldelse!C21," ")</f>
        <v> </v>
      </c>
      <c r="D28" s="531" t="str">
        <f>IF(Holdanmeldelse!D21&lt;&gt;0,Holdanmeldelse!D21," ")</f>
        <v> </v>
      </c>
      <c r="E28" s="532"/>
      <c r="F28" s="532"/>
      <c r="G28" s="533"/>
      <c r="H28" s="208">
        <f>IF(Holdanmeldelse!H21&lt;&gt;0,Holdanmeldelse!H21," ")</f>
      </c>
      <c r="I28" s="249"/>
      <c r="J28" s="136">
        <v>1</v>
      </c>
      <c r="K28" s="258"/>
      <c r="L28" s="256"/>
      <c r="M28" s="244"/>
      <c r="N28" s="130"/>
      <c r="O28" s="244"/>
      <c r="P28" s="130"/>
      <c r="Q28" s="244"/>
      <c r="R28" s="134"/>
      <c r="S28" s="244"/>
      <c r="T28" s="134"/>
      <c r="U28" s="249"/>
      <c r="V28" s="136">
        <v>2</v>
      </c>
      <c r="W28" s="252"/>
      <c r="X28" s="259"/>
      <c r="Y28" s="244"/>
      <c r="Z28" s="130"/>
      <c r="AA28" s="244"/>
      <c r="AB28" s="130"/>
      <c r="AC28" s="251"/>
      <c r="AD28" s="259"/>
      <c r="AE28" s="249"/>
      <c r="AF28" s="136">
        <v>3</v>
      </c>
      <c r="AG28" s="249"/>
      <c r="AH28" s="136">
        <v>4</v>
      </c>
      <c r="AI28" s="252"/>
      <c r="AJ28" s="260"/>
      <c r="AK28" s="244"/>
      <c r="AL28" s="130"/>
      <c r="AM28" s="244"/>
      <c r="AN28" s="134"/>
      <c r="AO28" s="619">
        <f>SUM(I28,K28,M28,O28,Q28,S28,U28,W28,Y28,AA28,AC28,AE28,AG28,AI28,AK28,AM28)</f>
        <v>0</v>
      </c>
      <c r="AP28" s="620"/>
      <c r="AQ28" s="138" t="str">
        <f>IF(BK28=0," ",BK28)</f>
        <v> </v>
      </c>
      <c r="AR28" s="231" t="s">
        <v>41</v>
      </c>
      <c r="AS28" s="232" t="s">
        <v>41</v>
      </c>
      <c r="AT28" s="216"/>
      <c r="AU28" s="409">
        <v>1</v>
      </c>
      <c r="AV28" s="408"/>
      <c r="AW28" s="216"/>
      <c r="AX28" s="643"/>
      <c r="AY28" s="218"/>
      <c r="BA28" s="207">
        <f aca="true" t="shared" si="11" ref="BA28:BI28">COUNTIF(Hvid_4A,BA24)</f>
        <v>0</v>
      </c>
      <c r="BB28" s="207">
        <f t="shared" si="11"/>
        <v>1</v>
      </c>
      <c r="BC28" s="207">
        <f t="shared" si="11"/>
        <v>1</v>
      </c>
      <c r="BD28" s="207">
        <f t="shared" si="11"/>
        <v>1</v>
      </c>
      <c r="BE28" s="207">
        <f t="shared" si="11"/>
        <v>0</v>
      </c>
      <c r="BF28" s="207">
        <f t="shared" si="11"/>
        <v>0</v>
      </c>
      <c r="BG28" s="207">
        <f t="shared" si="11"/>
        <v>0</v>
      </c>
      <c r="BH28" s="207">
        <f t="shared" si="11"/>
        <v>0</v>
      </c>
      <c r="BI28" s="207">
        <f t="shared" si="11"/>
        <v>0</v>
      </c>
      <c r="BJ28" s="207">
        <v>3</v>
      </c>
      <c r="BK28" s="207">
        <f>SUM(BA28:BH28)-BJ28</f>
        <v>0</v>
      </c>
    </row>
    <row r="29" spans="1:51" ht="15.75" customHeight="1">
      <c r="A29" s="647"/>
      <c r="B29" s="277"/>
      <c r="C29" s="185" t="str">
        <f>IF(Holdanmeldelse!C22&lt;&gt;0,Holdanmeldelse!C22," ")</f>
        <v> </v>
      </c>
      <c r="D29" s="542" t="str">
        <f>IF(Holdanmeldelse!D22&lt;&gt;0,Holdanmeldelse!D22," ")</f>
        <v> </v>
      </c>
      <c r="E29" s="542"/>
      <c r="F29" s="542"/>
      <c r="G29" s="542"/>
      <c r="H29" s="233"/>
      <c r="I29" s="615">
        <f>SUM(I25:I28)</f>
        <v>0</v>
      </c>
      <c r="J29" s="616"/>
      <c r="K29" s="651">
        <f>SUM(K25:K28)+I29</f>
        <v>0</v>
      </c>
      <c r="L29" s="652"/>
      <c r="M29" s="651">
        <f>SUM(M25:M28)+K29</f>
        <v>0</v>
      </c>
      <c r="N29" s="652"/>
      <c r="O29" s="651">
        <f>SUM(O25:O28)+M29</f>
        <v>0</v>
      </c>
      <c r="P29" s="652"/>
      <c r="Q29" s="651">
        <f>SUM(Q25:Q28)+O29</f>
        <v>0</v>
      </c>
      <c r="R29" s="652"/>
      <c r="S29" s="651">
        <f>SUM(S25:S28)+Q29</f>
        <v>0</v>
      </c>
      <c r="T29" s="652"/>
      <c r="U29" s="651">
        <f>SUM(U25:U28)+S29</f>
        <v>0</v>
      </c>
      <c r="V29" s="652"/>
      <c r="W29" s="651">
        <f>SUM(W25:W28)+U29</f>
        <v>0</v>
      </c>
      <c r="X29" s="652"/>
      <c r="Y29" s="651">
        <f>SUM(Y25:Y28)+W29</f>
        <v>0</v>
      </c>
      <c r="Z29" s="652"/>
      <c r="AA29" s="651">
        <f>SUM(AA25:AA28)+Y29</f>
        <v>0</v>
      </c>
      <c r="AB29" s="652"/>
      <c r="AC29" s="651">
        <f>SUM(AC25:AC28)+AA29</f>
        <v>0</v>
      </c>
      <c r="AD29" s="652"/>
      <c r="AE29" s="651">
        <f>SUM(AE25:AE28)+AC29</f>
        <v>0</v>
      </c>
      <c r="AF29" s="652"/>
      <c r="AG29" s="651">
        <f>SUM(AG25:AG28)+AE29</f>
        <v>0</v>
      </c>
      <c r="AH29" s="652"/>
      <c r="AI29" s="651">
        <f>SUM(AI25:AI28)+AG29</f>
        <v>0</v>
      </c>
      <c r="AJ29" s="652"/>
      <c r="AK29" s="651">
        <f>SUM(AK25:AK28)+AI29</f>
        <v>0</v>
      </c>
      <c r="AL29" s="652"/>
      <c r="AM29" s="651">
        <f>SUM(AM25:AM28)+AK29</f>
        <v>0</v>
      </c>
      <c r="AN29" s="652"/>
      <c r="AO29" s="615">
        <f>SUM(AO28+AO27+AO26+AO25)</f>
        <v>0</v>
      </c>
      <c r="AP29" s="616"/>
      <c r="AQ29" s="262"/>
      <c r="AR29" s="633"/>
      <c r="AS29" s="649"/>
      <c r="AT29" s="253"/>
      <c r="AU29" s="216"/>
      <c r="AV29" s="216"/>
      <c r="AW29" s="216"/>
      <c r="AX29" s="608" t="s">
        <v>184</v>
      </c>
      <c r="AY29" s="218"/>
    </row>
    <row r="30" spans="1:51" ht="15.75" customHeight="1" thickBot="1">
      <c r="A30" s="648"/>
      <c r="B30" s="559"/>
      <c r="C30" s="560"/>
      <c r="D30" s="561" t="s">
        <v>43</v>
      </c>
      <c r="E30" s="562"/>
      <c r="F30" s="562"/>
      <c r="G30" s="562"/>
      <c r="H30" s="235" t="s">
        <v>130</v>
      </c>
      <c r="I30" s="644"/>
      <c r="J30" s="645"/>
      <c r="K30" s="644"/>
      <c r="L30" s="645"/>
      <c r="M30" s="644"/>
      <c r="N30" s="645"/>
      <c r="O30" s="644"/>
      <c r="P30" s="645"/>
      <c r="Q30" s="644"/>
      <c r="R30" s="645"/>
      <c r="S30" s="644"/>
      <c r="T30" s="645"/>
      <c r="U30" s="644"/>
      <c r="V30" s="645"/>
      <c r="W30" s="644"/>
      <c r="X30" s="645"/>
      <c r="Y30" s="644"/>
      <c r="Z30" s="645"/>
      <c r="AA30" s="644"/>
      <c r="AB30" s="645"/>
      <c r="AC30" s="644"/>
      <c r="AD30" s="645"/>
      <c r="AE30" s="644"/>
      <c r="AF30" s="645"/>
      <c r="AG30" s="644"/>
      <c r="AH30" s="645"/>
      <c r="AI30" s="644"/>
      <c r="AJ30" s="645"/>
      <c r="AK30" s="644"/>
      <c r="AL30" s="645"/>
      <c r="AM30" s="644"/>
      <c r="AN30" s="645"/>
      <c r="AO30" s="617"/>
      <c r="AP30" s="618"/>
      <c r="AQ30" s="263"/>
      <c r="AR30" s="634"/>
      <c r="AS30" s="650"/>
      <c r="AT30" s="254"/>
      <c r="AU30" s="238"/>
      <c r="AV30" s="238"/>
      <c r="AW30" s="238"/>
      <c r="AX30" s="609"/>
      <c r="AY30" s="239"/>
    </row>
    <row r="31" spans="1:51" ht="7.5" customHeight="1" thickBot="1">
      <c r="A31" s="240"/>
      <c r="B31" s="278"/>
      <c r="C31" s="190"/>
      <c r="D31" s="190"/>
      <c r="E31" s="190"/>
      <c r="F31" s="190"/>
      <c r="G31" s="190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217"/>
      <c r="AV31" s="217"/>
      <c r="AW31" s="197"/>
      <c r="AX31" s="197"/>
      <c r="AY31" s="197"/>
    </row>
    <row r="32" spans="1:63" ht="18" customHeight="1" thickBot="1">
      <c r="A32" s="646" t="s">
        <v>134</v>
      </c>
      <c r="B32" s="115"/>
      <c r="C32" s="116" t="s">
        <v>38</v>
      </c>
      <c r="D32" s="526" t="s">
        <v>33</v>
      </c>
      <c r="E32" s="638"/>
      <c r="F32" s="638"/>
      <c r="G32" s="527"/>
      <c r="H32" s="198" t="s">
        <v>34</v>
      </c>
      <c r="I32" s="631">
        <v>1</v>
      </c>
      <c r="J32" s="637"/>
      <c r="K32" s="623">
        <v>2</v>
      </c>
      <c r="L32" s="624"/>
      <c r="M32" s="623">
        <v>3</v>
      </c>
      <c r="N32" s="624"/>
      <c r="O32" s="623">
        <v>4</v>
      </c>
      <c r="P32" s="624"/>
      <c r="Q32" s="631">
        <v>5</v>
      </c>
      <c r="R32" s="637"/>
      <c r="S32" s="631">
        <v>6</v>
      </c>
      <c r="T32" s="637"/>
      <c r="U32" s="623">
        <v>7</v>
      </c>
      <c r="V32" s="624"/>
      <c r="W32" s="623">
        <v>8</v>
      </c>
      <c r="X32" s="624"/>
      <c r="Y32" s="623">
        <v>9</v>
      </c>
      <c r="Z32" s="624"/>
      <c r="AA32" s="623">
        <v>10</v>
      </c>
      <c r="AB32" s="624"/>
      <c r="AC32" s="631">
        <v>11</v>
      </c>
      <c r="AD32" s="637"/>
      <c r="AE32" s="631">
        <v>12</v>
      </c>
      <c r="AF32" s="637"/>
      <c r="AG32" s="623">
        <v>13</v>
      </c>
      <c r="AH32" s="624"/>
      <c r="AI32" s="623">
        <v>14</v>
      </c>
      <c r="AJ32" s="624"/>
      <c r="AK32" s="623">
        <v>15</v>
      </c>
      <c r="AL32" s="624"/>
      <c r="AM32" s="631">
        <v>16</v>
      </c>
      <c r="AN32" s="632"/>
      <c r="AO32" s="631" t="s">
        <v>125</v>
      </c>
      <c r="AP32" s="632"/>
      <c r="AQ32" s="200" t="s">
        <v>126</v>
      </c>
      <c r="AR32" s="201">
        <v>17</v>
      </c>
      <c r="AS32" s="199">
        <v>18</v>
      </c>
      <c r="AT32" s="202"/>
      <c r="AU32" s="203" t="s">
        <v>24</v>
      </c>
      <c r="AV32" s="528" t="str">
        <f>IF(Holdanmeldelse!N6&lt;&gt;0,Holdanmeldelse!N6," ")</f>
        <v> </v>
      </c>
      <c r="AW32" s="528"/>
      <c r="AX32" s="528"/>
      <c r="AY32" s="204"/>
      <c r="BA32" s="313">
        <v>0</v>
      </c>
      <c r="BB32" s="205">
        <v>1</v>
      </c>
      <c r="BC32" s="205">
        <v>2</v>
      </c>
      <c r="BD32" s="205">
        <v>3</v>
      </c>
      <c r="BE32" s="206" t="s">
        <v>143</v>
      </c>
      <c r="BF32" s="206" t="s">
        <v>144</v>
      </c>
      <c r="BG32" s="206" t="s">
        <v>145</v>
      </c>
      <c r="BH32" s="206" t="s">
        <v>25</v>
      </c>
      <c r="BI32" s="206" t="s">
        <v>146</v>
      </c>
      <c r="BJ32" s="207" t="s">
        <v>147</v>
      </c>
      <c r="BK32" s="207" t="s">
        <v>148</v>
      </c>
    </row>
    <row r="33" spans="1:63" ht="21.75" customHeight="1" thickBot="1">
      <c r="A33" s="647"/>
      <c r="B33" s="126">
        <v>1</v>
      </c>
      <c r="C33" s="127" t="str">
        <f>IF(Holdanmeldelse!M18&lt;&gt;0,Holdanmeldelse!M18," ")</f>
        <v> </v>
      </c>
      <c r="D33" s="531" t="str">
        <f>IF(Holdanmeldelse!N18&lt;&gt;0,Holdanmeldelse!N18," ")</f>
        <v> </v>
      </c>
      <c r="E33" s="532"/>
      <c r="F33" s="532"/>
      <c r="G33" s="533"/>
      <c r="H33" s="208">
        <f>IF(Holdanmeldelse!R18&lt;&gt;0,Holdanmeldelse!R18," ")</f>
      </c>
      <c r="I33" s="244"/>
      <c r="J33" s="130"/>
      <c r="K33" s="243"/>
      <c r="L33" s="255">
        <v>3</v>
      </c>
      <c r="M33" s="244"/>
      <c r="N33" s="130"/>
      <c r="O33" s="244"/>
      <c r="P33" s="130"/>
      <c r="Q33" s="244"/>
      <c r="R33" s="134"/>
      <c r="S33" s="244"/>
      <c r="T33" s="130"/>
      <c r="U33" s="243"/>
      <c r="V33" s="255">
        <v>1</v>
      </c>
      <c r="W33" s="244"/>
      <c r="X33" s="130"/>
      <c r="Y33" s="243"/>
      <c r="Z33" s="255">
        <v>4</v>
      </c>
      <c r="AA33" s="244"/>
      <c r="AB33" s="130"/>
      <c r="AC33" s="244"/>
      <c r="AD33" s="130"/>
      <c r="AE33" s="244"/>
      <c r="AF33" s="130"/>
      <c r="AG33" s="244"/>
      <c r="AH33" s="130"/>
      <c r="AI33" s="244"/>
      <c r="AJ33" s="130"/>
      <c r="AK33" s="244"/>
      <c r="AL33" s="130"/>
      <c r="AM33" s="257"/>
      <c r="AN33" s="261">
        <v>2</v>
      </c>
      <c r="AO33" s="677">
        <f>SUM(I33,K33,M33,O33,Q33,S33,U33,W33,Y33,AA33,AC33,AE33,AG33,AI33,AK33,AM33)</f>
        <v>0</v>
      </c>
      <c r="AP33" s="678"/>
      <c r="AQ33" s="138" t="str">
        <f>IF(BK33=0," ",BK33)</f>
        <v> </v>
      </c>
      <c r="AR33" s="214" t="s">
        <v>41</v>
      </c>
      <c r="AS33" s="215" t="s">
        <v>41</v>
      </c>
      <c r="AT33" s="216"/>
      <c r="AU33" s="217" t="s">
        <v>23</v>
      </c>
      <c r="AV33" s="528" t="str">
        <f>IF(Holdanmeldelse!L6&lt;&gt;0,Holdanmeldelse!L6," ")</f>
        <v> </v>
      </c>
      <c r="AW33" s="528"/>
      <c r="AX33" s="528"/>
      <c r="AY33" s="218"/>
      <c r="BA33" s="207">
        <f aca="true" t="shared" si="12" ref="BA33:BI33">COUNTIF(Gul_1A,BA32)</f>
        <v>0</v>
      </c>
      <c r="BB33" s="207">
        <f t="shared" si="12"/>
        <v>1</v>
      </c>
      <c r="BC33" s="207">
        <f t="shared" si="12"/>
        <v>1</v>
      </c>
      <c r="BD33" s="207">
        <f t="shared" si="12"/>
        <v>1</v>
      </c>
      <c r="BE33" s="207">
        <f t="shared" si="12"/>
        <v>0</v>
      </c>
      <c r="BF33" s="207">
        <f t="shared" si="12"/>
        <v>0</v>
      </c>
      <c r="BG33" s="207">
        <f t="shared" si="12"/>
        <v>0</v>
      </c>
      <c r="BH33" s="207">
        <f t="shared" si="12"/>
        <v>0</v>
      </c>
      <c r="BI33" s="207">
        <f t="shared" si="12"/>
        <v>0</v>
      </c>
      <c r="BJ33" s="207">
        <v>3</v>
      </c>
      <c r="BK33" s="207">
        <f>SUM(BA33:BI33)-BJ33</f>
        <v>0</v>
      </c>
    </row>
    <row r="34" spans="1:63" ht="21.75" customHeight="1" thickBot="1">
      <c r="A34" s="647"/>
      <c r="B34" s="126">
        <v>2</v>
      </c>
      <c r="C34" s="127" t="str">
        <f>IF(Holdanmeldelse!M19&lt;&gt;0,Holdanmeldelse!M19," ")</f>
        <v> </v>
      </c>
      <c r="D34" s="531" t="str">
        <f>IF(Holdanmeldelse!N19&lt;&gt;0,Holdanmeldelse!N19," ")</f>
        <v> </v>
      </c>
      <c r="E34" s="532"/>
      <c r="F34" s="532"/>
      <c r="G34" s="533"/>
      <c r="H34" s="208">
        <f>IF(Holdanmeldelse!R19&lt;&gt;0,Holdanmeldelse!R19," ")</f>
      </c>
      <c r="I34" s="243"/>
      <c r="J34" s="255">
        <v>4</v>
      </c>
      <c r="K34" s="244"/>
      <c r="L34" s="130"/>
      <c r="M34" s="244"/>
      <c r="N34" s="130"/>
      <c r="O34" s="244"/>
      <c r="P34" s="130"/>
      <c r="Q34" s="244"/>
      <c r="R34" s="134"/>
      <c r="S34" s="244"/>
      <c r="T34" s="130"/>
      <c r="U34" s="244"/>
      <c r="V34" s="130"/>
      <c r="W34" s="243"/>
      <c r="X34" s="255">
        <v>2</v>
      </c>
      <c r="Y34" s="244"/>
      <c r="Z34" s="130"/>
      <c r="AA34" s="243"/>
      <c r="AB34" s="255">
        <v>1</v>
      </c>
      <c r="AC34" s="244"/>
      <c r="AD34" s="130"/>
      <c r="AE34" s="244"/>
      <c r="AF34" s="130"/>
      <c r="AG34" s="244"/>
      <c r="AH34" s="130"/>
      <c r="AI34" s="244"/>
      <c r="AJ34" s="130"/>
      <c r="AK34" s="243"/>
      <c r="AL34" s="255">
        <v>3</v>
      </c>
      <c r="AM34" s="244"/>
      <c r="AN34" s="130"/>
      <c r="AO34" s="677">
        <f>SUM(I34,K34,M34,O34,Q34,S34,U34,W34,Y34,AA34,AC34,AE34,AG34,AI34,AK34,AM34)</f>
        <v>0</v>
      </c>
      <c r="AP34" s="678"/>
      <c r="AQ34" s="138" t="str">
        <f>IF(BK34=0," ",BK34)</f>
        <v> </v>
      </c>
      <c r="AR34" s="214" t="s">
        <v>41</v>
      </c>
      <c r="AS34" s="215" t="s">
        <v>41</v>
      </c>
      <c r="AT34" s="216"/>
      <c r="AU34" s="216"/>
      <c r="AV34" s="220"/>
      <c r="AW34" s="221"/>
      <c r="AX34" s="221"/>
      <c r="AY34" s="218"/>
      <c r="BA34" s="207">
        <f aca="true" t="shared" si="13" ref="BA34:BI34">COUNTIF(Gul_2A,BA32)</f>
        <v>0</v>
      </c>
      <c r="BB34" s="207">
        <f t="shared" si="13"/>
        <v>1</v>
      </c>
      <c r="BC34" s="207">
        <f t="shared" si="13"/>
        <v>1</v>
      </c>
      <c r="BD34" s="207">
        <f t="shared" si="13"/>
        <v>1</v>
      </c>
      <c r="BE34" s="207">
        <f t="shared" si="13"/>
        <v>0</v>
      </c>
      <c r="BF34" s="207">
        <f t="shared" si="13"/>
        <v>0</v>
      </c>
      <c r="BG34" s="207">
        <f t="shared" si="13"/>
        <v>0</v>
      </c>
      <c r="BH34" s="207">
        <f t="shared" si="13"/>
        <v>0</v>
      </c>
      <c r="BI34" s="207">
        <f t="shared" si="13"/>
        <v>0</v>
      </c>
      <c r="BJ34" s="207">
        <v>3</v>
      </c>
      <c r="BK34" s="207">
        <f>SUM(BA34:BI34)-BJ34</f>
        <v>0</v>
      </c>
    </row>
    <row r="35" spans="1:63" ht="21.75" customHeight="1" thickBot="1">
      <c r="A35" s="647"/>
      <c r="B35" s="126">
        <v>3</v>
      </c>
      <c r="C35" s="127" t="str">
        <f>IF(Holdanmeldelse!M20&lt;&gt;0,Holdanmeldelse!M20," ")</f>
        <v> </v>
      </c>
      <c r="D35" s="531" t="str">
        <f>IF(Holdanmeldelse!N20&lt;&gt;0,Holdanmeldelse!N20," ")</f>
        <v> </v>
      </c>
      <c r="E35" s="532"/>
      <c r="F35" s="532"/>
      <c r="G35" s="533"/>
      <c r="H35" s="208">
        <f>IF(Holdanmeldelse!R20&lt;&gt;0,Holdanmeldelse!R20," ")</f>
      </c>
      <c r="I35" s="244"/>
      <c r="J35" s="130"/>
      <c r="K35" s="244"/>
      <c r="L35" s="130"/>
      <c r="M35" s="243"/>
      <c r="N35" s="255">
        <v>4</v>
      </c>
      <c r="O35" s="247"/>
      <c r="P35" s="148"/>
      <c r="Q35" s="244"/>
      <c r="R35" s="149"/>
      <c r="S35" s="243"/>
      <c r="T35" s="255">
        <v>3</v>
      </c>
      <c r="U35" s="244"/>
      <c r="V35" s="130"/>
      <c r="W35" s="244"/>
      <c r="X35" s="130"/>
      <c r="Y35" s="244"/>
      <c r="Z35" s="130"/>
      <c r="AA35" s="244"/>
      <c r="AB35" s="130"/>
      <c r="AC35" s="247"/>
      <c r="AD35" s="148"/>
      <c r="AE35" s="243"/>
      <c r="AF35" s="255">
        <v>1</v>
      </c>
      <c r="AG35" s="247"/>
      <c r="AH35" s="148"/>
      <c r="AI35" s="243"/>
      <c r="AJ35" s="255">
        <v>2</v>
      </c>
      <c r="AK35" s="244"/>
      <c r="AL35" s="130"/>
      <c r="AM35" s="244"/>
      <c r="AN35" s="130"/>
      <c r="AO35" s="677">
        <f>SUM(I35,K35,M35,O35,Q35,S35,U35,W35,Y35,AA35,AC35,AE35,AG35,AI35,AK35,AM35)</f>
        <v>0</v>
      </c>
      <c r="AP35" s="678"/>
      <c r="AQ35" s="138" t="str">
        <f>IF(BK35=0," ",BK35)</f>
        <v> </v>
      </c>
      <c r="AR35" s="214" t="s">
        <v>41</v>
      </c>
      <c r="AS35" s="215" t="s">
        <v>41</v>
      </c>
      <c r="AT35" s="216"/>
      <c r="AU35" s="641" t="s">
        <v>128</v>
      </c>
      <c r="AV35" s="641"/>
      <c r="AW35" s="216"/>
      <c r="AX35" s="642">
        <f>SUM(4-AU36)</f>
        <v>2</v>
      </c>
      <c r="AY35" s="218"/>
      <c r="BA35" s="207">
        <f aca="true" t="shared" si="14" ref="BA35:BI35">COUNTIF(Gul_3A,BA32)</f>
        <v>0</v>
      </c>
      <c r="BB35" s="207">
        <f t="shared" si="14"/>
        <v>1</v>
      </c>
      <c r="BC35" s="207">
        <f t="shared" si="14"/>
        <v>1</v>
      </c>
      <c r="BD35" s="207">
        <f t="shared" si="14"/>
        <v>1</v>
      </c>
      <c r="BE35" s="207">
        <f t="shared" si="14"/>
        <v>0</v>
      </c>
      <c r="BF35" s="207">
        <f t="shared" si="14"/>
        <v>0</v>
      </c>
      <c r="BG35" s="207">
        <f t="shared" si="14"/>
        <v>0</v>
      </c>
      <c r="BH35" s="207">
        <f t="shared" si="14"/>
        <v>0</v>
      </c>
      <c r="BI35" s="207">
        <f t="shared" si="14"/>
        <v>0</v>
      </c>
      <c r="BJ35" s="207">
        <v>3</v>
      </c>
      <c r="BK35" s="207">
        <f>SUM(BA35:BI35)-BJ35</f>
        <v>0</v>
      </c>
    </row>
    <row r="36" spans="1:63" ht="21.75" customHeight="1" thickBot="1">
      <c r="A36" s="647"/>
      <c r="B36" s="126">
        <v>4</v>
      </c>
      <c r="C36" s="127" t="str">
        <f>IF(Holdanmeldelse!M21&lt;&gt;0,Holdanmeldelse!M21," ")</f>
        <v> </v>
      </c>
      <c r="D36" s="531" t="str">
        <f>IF(Holdanmeldelse!N21&lt;&gt;0,Holdanmeldelse!N21," ")</f>
        <v> </v>
      </c>
      <c r="E36" s="532"/>
      <c r="F36" s="532"/>
      <c r="G36" s="533"/>
      <c r="H36" s="208">
        <f>IF(Holdanmeldelse!R21&lt;&gt;0,Holdanmeldelse!R21," ")</f>
      </c>
      <c r="I36" s="244"/>
      <c r="J36" s="130"/>
      <c r="K36" s="244"/>
      <c r="L36" s="130"/>
      <c r="M36" s="250"/>
      <c r="N36" s="256"/>
      <c r="O36" s="249"/>
      <c r="P36" s="136">
        <v>3</v>
      </c>
      <c r="Q36" s="249"/>
      <c r="R36" s="136">
        <v>2</v>
      </c>
      <c r="S36" s="250"/>
      <c r="T36" s="256"/>
      <c r="U36" s="244"/>
      <c r="V36" s="130"/>
      <c r="W36" s="244"/>
      <c r="X36" s="130"/>
      <c r="Y36" s="244"/>
      <c r="Z36" s="130"/>
      <c r="AA36" s="244"/>
      <c r="AB36" s="134"/>
      <c r="AC36" s="249"/>
      <c r="AD36" s="136">
        <v>4</v>
      </c>
      <c r="AE36" s="252"/>
      <c r="AF36" s="260"/>
      <c r="AG36" s="249"/>
      <c r="AH36" s="136">
        <v>1</v>
      </c>
      <c r="AI36" s="252"/>
      <c r="AJ36" s="260"/>
      <c r="AK36" s="244"/>
      <c r="AL36" s="130"/>
      <c r="AM36" s="244"/>
      <c r="AN36" s="130"/>
      <c r="AO36" s="677">
        <f>SUM(I36,K36,M36,O36,Q36,S36,U36,W36,Y36,AA36,AC36,AE36,AG36,AI36,AK36,AM36)</f>
        <v>0</v>
      </c>
      <c r="AP36" s="678"/>
      <c r="AQ36" s="138" t="str">
        <f>IF(BK36=0," ",BK36)</f>
        <v> </v>
      </c>
      <c r="AR36" s="231" t="s">
        <v>41</v>
      </c>
      <c r="AS36" s="232" t="s">
        <v>41</v>
      </c>
      <c r="AT36" s="216"/>
      <c r="AU36" s="409">
        <v>2</v>
      </c>
      <c r="AV36" s="408"/>
      <c r="AW36" s="216"/>
      <c r="AX36" s="643"/>
      <c r="AY36" s="218"/>
      <c r="BA36" s="207">
        <f aca="true" t="shared" si="15" ref="BA36:BI36">COUNTIF(Gul_4A,BA32)</f>
        <v>0</v>
      </c>
      <c r="BB36" s="207">
        <f t="shared" si="15"/>
        <v>1</v>
      </c>
      <c r="BC36" s="207">
        <f t="shared" si="15"/>
        <v>1</v>
      </c>
      <c r="BD36" s="207">
        <f t="shared" si="15"/>
        <v>1</v>
      </c>
      <c r="BE36" s="207">
        <f t="shared" si="15"/>
        <v>0</v>
      </c>
      <c r="BF36" s="207">
        <f t="shared" si="15"/>
        <v>0</v>
      </c>
      <c r="BG36" s="207">
        <f t="shared" si="15"/>
        <v>0</v>
      </c>
      <c r="BH36" s="207">
        <f t="shared" si="15"/>
        <v>0</v>
      </c>
      <c r="BI36" s="207">
        <f t="shared" si="15"/>
        <v>0</v>
      </c>
      <c r="BJ36" s="207">
        <v>3</v>
      </c>
      <c r="BK36" s="207">
        <f>SUM(BA36:BI36)-BJ36</f>
        <v>0</v>
      </c>
    </row>
    <row r="37" spans="1:51" ht="15.75" customHeight="1">
      <c r="A37" s="647"/>
      <c r="B37" s="277"/>
      <c r="C37" s="185" t="str">
        <f>IF(Holdanmeldelse!M22&lt;&gt;0,Holdanmeldelse!M22," ")</f>
        <v> </v>
      </c>
      <c r="D37" s="542" t="str">
        <f>IF(Holdanmeldelse!N22&lt;&gt;0,Holdanmeldelse!N22," ")</f>
        <v> </v>
      </c>
      <c r="E37" s="542"/>
      <c r="F37" s="542"/>
      <c r="G37" s="542"/>
      <c r="H37" s="233"/>
      <c r="I37" s="615">
        <f>SUM(I33:I36)</f>
        <v>0</v>
      </c>
      <c r="J37" s="616"/>
      <c r="K37" s="651">
        <f>SUM(K33:K36)+I37</f>
        <v>0</v>
      </c>
      <c r="L37" s="652"/>
      <c r="M37" s="651">
        <f>SUM(M33:M36)+K37</f>
        <v>0</v>
      </c>
      <c r="N37" s="652"/>
      <c r="O37" s="651">
        <f>SUM(O33:O36)+M37</f>
        <v>0</v>
      </c>
      <c r="P37" s="652"/>
      <c r="Q37" s="651">
        <f>SUM(Q33:Q36)+O37</f>
        <v>0</v>
      </c>
      <c r="R37" s="652"/>
      <c r="S37" s="651">
        <f>SUM(S33:S36)+Q37</f>
        <v>0</v>
      </c>
      <c r="T37" s="652"/>
      <c r="U37" s="651">
        <f>SUM(U33:U36)+S37</f>
        <v>0</v>
      </c>
      <c r="V37" s="652"/>
      <c r="W37" s="651">
        <f>SUM(W33:W36)+U37</f>
        <v>0</v>
      </c>
      <c r="X37" s="652"/>
      <c r="Y37" s="651">
        <f>SUM(Y33:Y36)+W37</f>
        <v>0</v>
      </c>
      <c r="Z37" s="652"/>
      <c r="AA37" s="651">
        <f>SUM(AA33:AA36)+Y37</f>
        <v>0</v>
      </c>
      <c r="AB37" s="652"/>
      <c r="AC37" s="651">
        <f>SUM(AC33:AC36)+AA37</f>
        <v>0</v>
      </c>
      <c r="AD37" s="652"/>
      <c r="AE37" s="651">
        <f>SUM(AE33:AE36)+AC37</f>
        <v>0</v>
      </c>
      <c r="AF37" s="652"/>
      <c r="AG37" s="651">
        <f>SUM(AG33:AG36)+AE37</f>
        <v>0</v>
      </c>
      <c r="AH37" s="652"/>
      <c r="AI37" s="651">
        <f>SUM(AI33:AI36)+AG37</f>
        <v>0</v>
      </c>
      <c r="AJ37" s="652"/>
      <c r="AK37" s="651">
        <f>SUM(AK33:AK36)+AI37</f>
        <v>0</v>
      </c>
      <c r="AL37" s="652"/>
      <c r="AM37" s="651">
        <f>SUM(AM33:AM36)+AK37</f>
        <v>0</v>
      </c>
      <c r="AN37" s="652"/>
      <c r="AO37" s="687">
        <f>SUM(AO33:AO36)</f>
        <v>0</v>
      </c>
      <c r="AP37" s="688"/>
      <c r="AQ37" s="234"/>
      <c r="AR37" s="633"/>
      <c r="AS37" s="649"/>
      <c r="AT37" s="253"/>
      <c r="AU37" s="216"/>
      <c r="AV37" s="216"/>
      <c r="AW37" s="216"/>
      <c r="AX37" s="608" t="s">
        <v>184</v>
      </c>
      <c r="AY37" s="218"/>
    </row>
    <row r="38" spans="1:51" ht="15.75" customHeight="1" thickBot="1">
      <c r="A38" s="648"/>
      <c r="B38" s="559" t="s">
        <v>57</v>
      </c>
      <c r="C38" s="560"/>
      <c r="D38" s="561" t="s">
        <v>43</v>
      </c>
      <c r="E38" s="562"/>
      <c r="F38" s="562"/>
      <c r="G38" s="562"/>
      <c r="H38" s="235" t="s">
        <v>130</v>
      </c>
      <c r="I38" s="615"/>
      <c r="J38" s="616"/>
      <c r="K38" s="615"/>
      <c r="L38" s="616"/>
      <c r="M38" s="615"/>
      <c r="N38" s="616"/>
      <c r="O38" s="615"/>
      <c r="P38" s="616"/>
      <c r="Q38" s="615"/>
      <c r="R38" s="616"/>
      <c r="S38" s="615"/>
      <c r="T38" s="616"/>
      <c r="U38" s="615"/>
      <c r="V38" s="616"/>
      <c r="W38" s="615"/>
      <c r="X38" s="616"/>
      <c r="Y38" s="615"/>
      <c r="Z38" s="616"/>
      <c r="AA38" s="615"/>
      <c r="AB38" s="616"/>
      <c r="AC38" s="615"/>
      <c r="AD38" s="616"/>
      <c r="AE38" s="615"/>
      <c r="AF38" s="616"/>
      <c r="AG38" s="615"/>
      <c r="AH38" s="616"/>
      <c r="AI38" s="615"/>
      <c r="AJ38" s="616"/>
      <c r="AK38" s="615"/>
      <c r="AL38" s="616"/>
      <c r="AM38" s="615"/>
      <c r="AN38" s="616"/>
      <c r="AO38" s="615"/>
      <c r="AP38" s="616"/>
      <c r="AQ38" s="236"/>
      <c r="AR38" s="634"/>
      <c r="AS38" s="650"/>
      <c r="AT38" s="254"/>
      <c r="AU38" s="238"/>
      <c r="AV38" s="238"/>
      <c r="AW38" s="238"/>
      <c r="AX38" s="609"/>
      <c r="AY38" s="239"/>
    </row>
    <row r="39" spans="6:51" ht="21" customHeight="1">
      <c r="F39" s="666" t="s">
        <v>135</v>
      </c>
      <c r="G39" s="666"/>
      <c r="H39" s="667"/>
      <c r="I39" s="668"/>
      <c r="J39" s="654"/>
      <c r="K39" s="653"/>
      <c r="L39" s="654"/>
      <c r="M39" s="653"/>
      <c r="N39" s="654"/>
      <c r="O39" s="653"/>
      <c r="P39" s="654"/>
      <c r="Q39" s="653"/>
      <c r="R39" s="654"/>
      <c r="S39" s="653"/>
      <c r="T39" s="654"/>
      <c r="U39" s="653"/>
      <c r="V39" s="654"/>
      <c r="W39" s="653"/>
      <c r="X39" s="654"/>
      <c r="Y39" s="653"/>
      <c r="Z39" s="654"/>
      <c r="AA39" s="653"/>
      <c r="AB39" s="654"/>
      <c r="AC39" s="653"/>
      <c r="AD39" s="654"/>
      <c r="AE39" s="653"/>
      <c r="AF39" s="654"/>
      <c r="AG39" s="653"/>
      <c r="AH39" s="654"/>
      <c r="AI39" s="653"/>
      <c r="AJ39" s="654"/>
      <c r="AK39" s="653"/>
      <c r="AL39" s="654"/>
      <c r="AM39" s="653"/>
      <c r="AN39" s="654"/>
      <c r="AO39" s="653"/>
      <c r="AP39" s="654"/>
      <c r="AQ39" s="671"/>
      <c r="AR39" s="264"/>
      <c r="AS39" s="265"/>
      <c r="AT39" s="673" t="s">
        <v>149</v>
      </c>
      <c r="AU39" s="674"/>
      <c r="AV39" s="674"/>
      <c r="AW39" s="266"/>
      <c r="AX39" s="266"/>
      <c r="AY39" s="266"/>
    </row>
    <row r="40" spans="6:51" ht="21" customHeight="1" thickBot="1">
      <c r="F40" s="666"/>
      <c r="G40" s="666"/>
      <c r="H40" s="667"/>
      <c r="I40" s="655"/>
      <c r="J40" s="656"/>
      <c r="K40" s="657"/>
      <c r="L40" s="656"/>
      <c r="M40" s="657"/>
      <c r="N40" s="656"/>
      <c r="O40" s="657"/>
      <c r="P40" s="656"/>
      <c r="Q40" s="657"/>
      <c r="R40" s="656"/>
      <c r="S40" s="657"/>
      <c r="T40" s="656"/>
      <c r="U40" s="657"/>
      <c r="V40" s="656"/>
      <c r="W40" s="657"/>
      <c r="X40" s="656"/>
      <c r="Y40" s="657"/>
      <c r="Z40" s="656"/>
      <c r="AA40" s="657"/>
      <c r="AB40" s="656"/>
      <c r="AC40" s="657"/>
      <c r="AD40" s="656"/>
      <c r="AE40" s="657"/>
      <c r="AF40" s="656"/>
      <c r="AG40" s="657"/>
      <c r="AH40" s="656"/>
      <c r="AI40" s="657"/>
      <c r="AJ40" s="656"/>
      <c r="AK40" s="657"/>
      <c r="AL40" s="656"/>
      <c r="AM40" s="657"/>
      <c r="AN40" s="656"/>
      <c r="AO40" s="298"/>
      <c r="AP40" s="299"/>
      <c r="AQ40" s="672"/>
      <c r="AR40" s="267"/>
      <c r="AS40" s="268"/>
      <c r="AT40" s="669" t="s">
        <v>150</v>
      </c>
      <c r="AU40" s="670"/>
      <c r="AV40" s="670"/>
      <c r="AW40" s="269"/>
      <c r="AX40" s="269"/>
      <c r="AY40" s="269"/>
    </row>
    <row r="41" spans="1:52" ht="30" customHeight="1">
      <c r="A41" s="606" t="s">
        <v>136</v>
      </c>
      <c r="B41" s="606"/>
      <c r="C41" s="606"/>
      <c r="D41" s="606"/>
      <c r="E41" s="613"/>
      <c r="F41" s="614"/>
      <c r="G41" s="614"/>
      <c r="H41" s="614"/>
      <c r="I41" s="661"/>
      <c r="J41" s="662"/>
      <c r="K41" s="663" t="s">
        <v>81</v>
      </c>
      <c r="L41" s="664"/>
      <c r="M41" s="664"/>
      <c r="N41" s="665"/>
      <c r="O41" s="610"/>
      <c r="P41" s="611"/>
      <c r="Q41" s="611"/>
      <c r="R41" s="611"/>
      <c r="S41" s="611"/>
      <c r="T41" s="611"/>
      <c r="U41" s="612"/>
      <c r="Y41" s="386" t="s">
        <v>137</v>
      </c>
      <c r="Z41" s="386"/>
      <c r="AA41" s="386"/>
      <c r="AB41" s="658"/>
      <c r="AC41" s="659"/>
      <c r="AD41" s="659"/>
      <c r="AE41" s="659"/>
      <c r="AF41" s="659"/>
      <c r="AG41" s="659"/>
      <c r="AH41" s="659"/>
      <c r="AI41" s="659"/>
      <c r="AJ41" s="659"/>
      <c r="AK41" s="659"/>
      <c r="AL41" s="659"/>
      <c r="AM41" s="659"/>
      <c r="AN41" s="660"/>
      <c r="AP41" s="414" t="s">
        <v>81</v>
      </c>
      <c r="AQ41" s="414"/>
      <c r="AR41" s="610"/>
      <c r="AS41" s="611"/>
      <c r="AT41" s="611"/>
      <c r="AU41" s="612"/>
      <c r="AV41" s="270"/>
      <c r="AW41" s="271" t="s">
        <v>181</v>
      </c>
      <c r="AX41" s="272"/>
      <c r="AY41" s="272"/>
      <c r="AZ41" s="197"/>
    </row>
    <row r="43" spans="1:50" ht="25.5" customHeight="1">
      <c r="A43" s="606" t="s">
        <v>138</v>
      </c>
      <c r="B43" s="606"/>
      <c r="C43" s="606"/>
      <c r="D43" s="607"/>
      <c r="E43" s="191"/>
      <c r="F43" s="192"/>
      <c r="G43" s="192"/>
      <c r="H43" s="192"/>
      <c r="I43" s="192"/>
      <c r="J43" s="192"/>
      <c r="K43" s="192"/>
      <c r="L43" s="195"/>
      <c r="M43" s="613"/>
      <c r="N43" s="614"/>
      <c r="O43" s="614"/>
      <c r="P43" s="614"/>
      <c r="Q43" s="614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5"/>
      <c r="AE43" s="194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5"/>
      <c r="AR43" s="194"/>
      <c r="AS43" s="193"/>
      <c r="AT43" s="193"/>
      <c r="AU43" s="193"/>
      <c r="AV43" s="193"/>
      <c r="AW43" s="193"/>
      <c r="AX43" s="195"/>
    </row>
    <row r="44" spans="7:47" ht="12.75">
      <c r="G44" t="s">
        <v>139</v>
      </c>
      <c r="S44" t="s">
        <v>140</v>
      </c>
      <c r="AK44" t="s">
        <v>141</v>
      </c>
      <c r="AU44" t="s">
        <v>142</v>
      </c>
    </row>
    <row r="50" ht="12.75">
      <c r="H50" s="4"/>
    </row>
  </sheetData>
  <sheetProtection password="E3E8" sheet="1"/>
  <mergeCells count="269">
    <mergeCell ref="AR41:AU41"/>
    <mergeCell ref="AT2:AX2"/>
    <mergeCell ref="J2:AP3"/>
    <mergeCell ref="AT4:AX4"/>
    <mergeCell ref="AO34:AP34"/>
    <mergeCell ref="AT7:AX7"/>
    <mergeCell ref="I6:AP7"/>
    <mergeCell ref="AT3:AV3"/>
    <mergeCell ref="AO37:AP38"/>
    <mergeCell ref="AM37:AN38"/>
    <mergeCell ref="AT5:AX5"/>
    <mergeCell ref="AT6:AX6"/>
    <mergeCell ref="AO33:AP33"/>
    <mergeCell ref="AO36:AP36"/>
    <mergeCell ref="AO35:AP35"/>
    <mergeCell ref="AR37:AS38"/>
    <mergeCell ref="AU19:AV19"/>
    <mergeCell ref="AX19:AX20"/>
    <mergeCell ref="AU27:AV27"/>
    <mergeCell ref="AV16:AX16"/>
    <mergeCell ref="AT40:AV40"/>
    <mergeCell ref="AC40:AD40"/>
    <mergeCell ref="AE40:AF40"/>
    <mergeCell ref="AQ39:AQ40"/>
    <mergeCell ref="AT39:AV39"/>
    <mergeCell ref="AK40:AL40"/>
    <mergeCell ref="AO39:AP39"/>
    <mergeCell ref="AM39:AN39"/>
    <mergeCell ref="AK39:AL39"/>
    <mergeCell ref="AC39:AD39"/>
    <mergeCell ref="A41:D41"/>
    <mergeCell ref="E41:J41"/>
    <mergeCell ref="K41:N41"/>
    <mergeCell ref="Q40:R40"/>
    <mergeCell ref="S40:T40"/>
    <mergeCell ref="F39:H40"/>
    <mergeCell ref="I39:J39"/>
    <mergeCell ref="K39:L39"/>
    <mergeCell ref="Q39:R39"/>
    <mergeCell ref="S39:T39"/>
    <mergeCell ref="AB41:AN41"/>
    <mergeCell ref="W39:X39"/>
    <mergeCell ref="Y39:Z39"/>
    <mergeCell ref="AA39:AB39"/>
    <mergeCell ref="AG37:AH38"/>
    <mergeCell ref="AK37:AL38"/>
    <mergeCell ref="AE39:AF39"/>
    <mergeCell ref="AG39:AH39"/>
    <mergeCell ref="AI39:AJ39"/>
    <mergeCell ref="AI37:AJ38"/>
    <mergeCell ref="U39:V39"/>
    <mergeCell ref="AM40:AN40"/>
    <mergeCell ref="AG40:AH40"/>
    <mergeCell ref="AI40:AJ40"/>
    <mergeCell ref="U40:V40"/>
    <mergeCell ref="Y40:Z40"/>
    <mergeCell ref="AA40:AB40"/>
    <mergeCell ref="W40:X40"/>
    <mergeCell ref="O39:P39"/>
    <mergeCell ref="I40:J40"/>
    <mergeCell ref="K40:L40"/>
    <mergeCell ref="M40:N40"/>
    <mergeCell ref="O40:P40"/>
    <mergeCell ref="M39:N39"/>
    <mergeCell ref="AA37:AB38"/>
    <mergeCell ref="K37:L38"/>
    <mergeCell ref="M37:N38"/>
    <mergeCell ref="S37:T38"/>
    <mergeCell ref="O37:P38"/>
    <mergeCell ref="W37:X38"/>
    <mergeCell ref="AU35:AV35"/>
    <mergeCell ref="AX35:AX36"/>
    <mergeCell ref="D36:G36"/>
    <mergeCell ref="AV32:AX32"/>
    <mergeCell ref="D33:G33"/>
    <mergeCell ref="AV33:AX33"/>
    <mergeCell ref="AA32:AB32"/>
    <mergeCell ref="AC32:AD32"/>
    <mergeCell ref="AM29:AN30"/>
    <mergeCell ref="A24:A30"/>
    <mergeCell ref="D26:G26"/>
    <mergeCell ref="AK32:AL32"/>
    <mergeCell ref="AM32:AN32"/>
    <mergeCell ref="AK29:AL30"/>
    <mergeCell ref="S32:T32"/>
    <mergeCell ref="W32:X32"/>
    <mergeCell ref="Y32:Z32"/>
    <mergeCell ref="Q37:R38"/>
    <mergeCell ref="B38:C38"/>
    <mergeCell ref="U37:V38"/>
    <mergeCell ref="AE32:AF32"/>
    <mergeCell ref="AG32:AH32"/>
    <mergeCell ref="AI32:AJ32"/>
    <mergeCell ref="D38:G38"/>
    <mergeCell ref="AC37:AD38"/>
    <mergeCell ref="AE37:AF38"/>
    <mergeCell ref="Y37:Z38"/>
    <mergeCell ref="A32:A38"/>
    <mergeCell ref="D32:G32"/>
    <mergeCell ref="I32:J32"/>
    <mergeCell ref="K32:L32"/>
    <mergeCell ref="M32:N32"/>
    <mergeCell ref="O32:P32"/>
    <mergeCell ref="D34:G34"/>
    <mergeCell ref="D35:G35"/>
    <mergeCell ref="D37:G37"/>
    <mergeCell ref="I37:J38"/>
    <mergeCell ref="AG29:AH30"/>
    <mergeCell ref="O29:P30"/>
    <mergeCell ref="M29:N30"/>
    <mergeCell ref="Y29:Z30"/>
    <mergeCell ref="Q32:R32"/>
    <mergeCell ref="U32:V32"/>
    <mergeCell ref="AI29:AJ30"/>
    <mergeCell ref="Q29:R30"/>
    <mergeCell ref="S29:T30"/>
    <mergeCell ref="U29:V30"/>
    <mergeCell ref="W29:X30"/>
    <mergeCell ref="AA29:AB30"/>
    <mergeCell ref="D27:G27"/>
    <mergeCell ref="AR29:AS30"/>
    <mergeCell ref="B30:C30"/>
    <mergeCell ref="D30:G30"/>
    <mergeCell ref="AC29:AD30"/>
    <mergeCell ref="AE29:AF30"/>
    <mergeCell ref="D28:G28"/>
    <mergeCell ref="D29:G29"/>
    <mergeCell ref="I29:J30"/>
    <mergeCell ref="K29:L30"/>
    <mergeCell ref="AG24:AH24"/>
    <mergeCell ref="AI24:AJ24"/>
    <mergeCell ref="AC24:AD24"/>
    <mergeCell ref="AE24:AF24"/>
    <mergeCell ref="AM24:AN24"/>
    <mergeCell ref="U24:V24"/>
    <mergeCell ref="D24:G24"/>
    <mergeCell ref="I24:J24"/>
    <mergeCell ref="K24:L24"/>
    <mergeCell ref="M24:N24"/>
    <mergeCell ref="O24:P24"/>
    <mergeCell ref="D25:G25"/>
    <mergeCell ref="W21:X22"/>
    <mergeCell ref="AX27:AX28"/>
    <mergeCell ref="Y24:Z24"/>
    <mergeCell ref="AK24:AL24"/>
    <mergeCell ref="AV25:AX25"/>
    <mergeCell ref="AV24:AX24"/>
    <mergeCell ref="AR21:AS22"/>
    <mergeCell ref="AM21:AN22"/>
    <mergeCell ref="AI21:AJ22"/>
    <mergeCell ref="AO21:AP22"/>
    <mergeCell ref="Q21:R22"/>
    <mergeCell ref="S21:T22"/>
    <mergeCell ref="AA24:AB24"/>
    <mergeCell ref="AG21:AH22"/>
    <mergeCell ref="AC21:AD22"/>
    <mergeCell ref="Q24:R24"/>
    <mergeCell ref="S24:T24"/>
    <mergeCell ref="W24:X24"/>
    <mergeCell ref="AA21:AB22"/>
    <mergeCell ref="U21:V22"/>
    <mergeCell ref="AV17:AX17"/>
    <mergeCell ref="AC16:AD16"/>
    <mergeCell ref="AE16:AF16"/>
    <mergeCell ref="Q16:R16"/>
    <mergeCell ref="S16:T16"/>
    <mergeCell ref="AA16:AB16"/>
    <mergeCell ref="W16:X16"/>
    <mergeCell ref="Y16:Z16"/>
    <mergeCell ref="AK16:AL16"/>
    <mergeCell ref="A8:A14"/>
    <mergeCell ref="D10:G10"/>
    <mergeCell ref="A16:A22"/>
    <mergeCell ref="D16:G16"/>
    <mergeCell ref="I16:J16"/>
    <mergeCell ref="M21:N22"/>
    <mergeCell ref="B22:C22"/>
    <mergeCell ref="D22:G22"/>
    <mergeCell ref="K16:L16"/>
    <mergeCell ref="M16:N16"/>
    <mergeCell ref="D18:G18"/>
    <mergeCell ref="U16:V16"/>
    <mergeCell ref="D19:G19"/>
    <mergeCell ref="D21:G21"/>
    <mergeCell ref="I21:J22"/>
    <mergeCell ref="O21:P22"/>
    <mergeCell ref="K21:L22"/>
    <mergeCell ref="D20:G20"/>
    <mergeCell ref="D17:G17"/>
    <mergeCell ref="O16:P16"/>
    <mergeCell ref="B14:C14"/>
    <mergeCell ref="D14:G14"/>
    <mergeCell ref="AC13:AD14"/>
    <mergeCell ref="AE13:AF14"/>
    <mergeCell ref="AG13:AH14"/>
    <mergeCell ref="Q13:R14"/>
    <mergeCell ref="S13:T14"/>
    <mergeCell ref="U13:V14"/>
    <mergeCell ref="W13:X14"/>
    <mergeCell ref="D13:G13"/>
    <mergeCell ref="AI13:AJ14"/>
    <mergeCell ref="AK13:AL14"/>
    <mergeCell ref="Y13:Z14"/>
    <mergeCell ref="AA13:AB14"/>
    <mergeCell ref="AM13:AN14"/>
    <mergeCell ref="AO13:AP14"/>
    <mergeCell ref="I13:J14"/>
    <mergeCell ref="K13:L14"/>
    <mergeCell ref="M13:N14"/>
    <mergeCell ref="O13:P14"/>
    <mergeCell ref="D12:G12"/>
    <mergeCell ref="D11:G11"/>
    <mergeCell ref="O8:P8"/>
    <mergeCell ref="W8:X8"/>
    <mergeCell ref="AU11:AV11"/>
    <mergeCell ref="AG8:AH8"/>
    <mergeCell ref="AI8:AJ8"/>
    <mergeCell ref="AV8:AX8"/>
    <mergeCell ref="AX11:AX12"/>
    <mergeCell ref="AV9:AX9"/>
    <mergeCell ref="A2:G7"/>
    <mergeCell ref="AM8:AN8"/>
    <mergeCell ref="AA8:AB8"/>
    <mergeCell ref="AC8:AD8"/>
    <mergeCell ref="AE8:AF8"/>
    <mergeCell ref="Q8:R8"/>
    <mergeCell ref="K8:L8"/>
    <mergeCell ref="AK8:AL8"/>
    <mergeCell ref="L5:P5"/>
    <mergeCell ref="D8:G8"/>
    <mergeCell ref="I8:J8"/>
    <mergeCell ref="AO10:AP10"/>
    <mergeCell ref="S8:T8"/>
    <mergeCell ref="U8:V8"/>
    <mergeCell ref="Y8:Z8"/>
    <mergeCell ref="AO8:AP8"/>
    <mergeCell ref="AO9:AP9"/>
    <mergeCell ref="M8:N8"/>
    <mergeCell ref="D9:G9"/>
    <mergeCell ref="AO28:AP28"/>
    <mergeCell ref="AO32:AP32"/>
    <mergeCell ref="AM16:AN16"/>
    <mergeCell ref="AE21:AF22"/>
    <mergeCell ref="AR13:AS14"/>
    <mergeCell ref="AO24:AP24"/>
    <mergeCell ref="AO16:AP16"/>
    <mergeCell ref="AO17:AP17"/>
    <mergeCell ref="AO18:AP18"/>
    <mergeCell ref="AO19:AP19"/>
    <mergeCell ref="AP5:AR5"/>
    <mergeCell ref="R5:U5"/>
    <mergeCell ref="AK21:AL22"/>
    <mergeCell ref="Y21:Z22"/>
    <mergeCell ref="AG16:AH16"/>
    <mergeCell ref="AI16:AJ16"/>
    <mergeCell ref="AM5:AO5"/>
    <mergeCell ref="AO11:AP11"/>
    <mergeCell ref="AO12:AP12"/>
    <mergeCell ref="AO20:AP20"/>
    <mergeCell ref="A43:D43"/>
    <mergeCell ref="AX13:AX14"/>
    <mergeCell ref="AX29:AX30"/>
    <mergeCell ref="AX37:AX38"/>
    <mergeCell ref="O41:U41"/>
    <mergeCell ref="M43:Q43"/>
    <mergeCell ref="AO29:AP30"/>
    <mergeCell ref="AO25:AP25"/>
    <mergeCell ref="AO26:AP26"/>
    <mergeCell ref="AO27:AP27"/>
  </mergeCells>
  <conditionalFormatting sqref="I21:J22 I29:J30 I37:J38 I13:AP14">
    <cfRule type="cellIs" priority="1" dxfId="0" operator="greaterThanOrEqual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9"/>
  <sheetViews>
    <sheetView zoomScalePageLayoutView="0" workbookViewId="0" topLeftCell="A16">
      <selection activeCell="B1" sqref="B1"/>
    </sheetView>
  </sheetViews>
  <sheetFormatPr defaultColWidth="9.140625" defaultRowHeight="12.75"/>
  <cols>
    <col min="1" max="1" width="8.00390625" style="0" customWidth="1"/>
    <col min="2" max="2" width="2.140625" style="0" customWidth="1"/>
    <col min="3" max="4" width="2.421875" style="0" customWidth="1"/>
    <col min="5" max="5" width="2.57421875" style="0" customWidth="1"/>
    <col min="6" max="6" width="1.8515625" style="0" customWidth="1"/>
    <col min="7" max="7" width="2.8515625" style="0" customWidth="1"/>
    <col min="8" max="8" width="2.7109375" style="0" customWidth="1"/>
    <col min="9" max="9" width="1.421875" style="0" customWidth="1"/>
    <col min="10" max="10" width="2.421875" style="0" customWidth="1"/>
    <col min="11" max="11" width="3.140625" style="0" customWidth="1"/>
    <col min="12" max="12" width="2.00390625" style="0" customWidth="1"/>
    <col min="13" max="13" width="2.57421875" style="0" customWidth="1"/>
    <col min="14" max="14" width="2.00390625" style="0" customWidth="1"/>
    <col min="15" max="15" width="1.8515625" style="0" customWidth="1"/>
    <col min="16" max="16" width="2.8515625" style="0" customWidth="1"/>
    <col min="17" max="17" width="1.7109375" style="0" customWidth="1"/>
    <col min="18" max="18" width="2.00390625" style="0" customWidth="1"/>
    <col min="19" max="19" width="3.140625" style="0" customWidth="1"/>
    <col min="20" max="20" width="2.140625" style="0" customWidth="1"/>
    <col min="21" max="21" width="4.00390625" style="0" customWidth="1"/>
    <col min="22" max="22" width="3.140625" style="0" customWidth="1"/>
    <col min="23" max="23" width="2.7109375" style="0" customWidth="1"/>
    <col min="24" max="24" width="2.421875" style="0" customWidth="1"/>
    <col min="25" max="25" width="3.28125" style="0" customWidth="1"/>
    <col min="26" max="26" width="2.140625" style="0" customWidth="1"/>
    <col min="27" max="27" width="3.57421875" style="0" customWidth="1"/>
    <col min="28" max="28" width="2.8515625" style="0" customWidth="1"/>
    <col min="29" max="29" width="4.00390625" style="0" customWidth="1"/>
    <col min="30" max="30" width="3.57421875" style="0" customWidth="1"/>
    <col min="31" max="31" width="3.00390625" style="0" customWidth="1"/>
    <col min="32" max="32" width="2.8515625" style="0" customWidth="1"/>
    <col min="33" max="33" width="3.140625" style="0" customWidth="1"/>
    <col min="34" max="34" width="3.28125" style="0" customWidth="1"/>
    <col min="35" max="35" width="2.57421875" style="0" customWidth="1"/>
    <col min="36" max="36" width="2.421875" style="0" customWidth="1"/>
    <col min="37" max="37" width="3.57421875" style="0" customWidth="1"/>
    <col min="38" max="38" width="3.00390625" style="0" customWidth="1"/>
    <col min="39" max="39" width="3.421875" style="0" customWidth="1"/>
    <col min="40" max="40" width="3.28125" style="0" customWidth="1"/>
    <col min="41" max="41" width="2.8515625" style="0" customWidth="1"/>
    <col min="42" max="42" width="3.421875" style="0" customWidth="1"/>
    <col min="43" max="43" width="4.140625" style="0" customWidth="1"/>
    <col min="44" max="44" width="4.421875" style="0" customWidth="1"/>
    <col min="45" max="46" width="3.8515625" style="0" customWidth="1"/>
    <col min="47" max="47" width="3.57421875" style="0" customWidth="1"/>
    <col min="48" max="48" width="4.421875" style="0" customWidth="1"/>
    <col min="49" max="49" width="3.57421875" style="0" customWidth="1"/>
    <col min="50" max="50" width="3.7109375" style="0" customWidth="1"/>
    <col min="51" max="52" width="3.28125" style="0" customWidth="1"/>
  </cols>
  <sheetData>
    <row r="1" spans="1:52" ht="12.75">
      <c r="A1" t="str">
        <f>"##RED_1_FIELD##"&amp;Tidtager!C9&amp;"##RED_1_FIELD##"</f>
        <v>##RED_1_FIELD## ##RED_1_FIELD##</v>
      </c>
      <c r="B1" t="str">
        <f>"##RED_1_FIELD##"&amp;Tidtager!D9&amp;"##RED_1_FIELD##"</f>
        <v>##RED_1_FIELD## ##RED_1_FIELD##</v>
      </c>
      <c r="C1" t="str">
        <f>"##RED_1_FIELD##"&amp;Tidtager!E9&amp;"##RED_1_FIELD##"</f>
        <v>##RED_1_FIELD####RED_1_FIELD##</v>
      </c>
      <c r="D1" t="str">
        <f>"##RED_1_FIELD##"&amp;Tidtager!F9&amp;"##RED_1_FIELD##"</f>
        <v>##RED_1_FIELD####RED_1_FIELD##</v>
      </c>
      <c r="E1" t="str">
        <f>"##RED_1_FIELD##"&amp;Tidtager!G9&amp;"##RED_1_FIELD##"</f>
        <v>##RED_1_FIELD####RED_1_FIELD##</v>
      </c>
      <c r="F1" t="str">
        <f>"##RED_1_FIELD##"&amp;Tidtager!H9&amp;"##RED_1_FIELD##"</f>
        <v>##RED_1_FIELD####RED_1_FIELD##</v>
      </c>
      <c r="G1" t="str">
        <f>"##RED_1_FIELD##"&amp;Tidtager!I9&amp;"##RED_1_FIELD##"</f>
        <v>##RED_1_FIELD####RED_1_FIELD##</v>
      </c>
      <c r="H1" t="str">
        <f>"##RED_1_FIELD##"&amp;Tidtager!J9&amp;"##RED_1_FIELD##"</f>
        <v>##RED_1_FIELD####RED_1_FIELD##</v>
      </c>
      <c r="I1" t="str">
        <f>"##RED_1_FIELD##"&amp;Tidtager!K9&amp;"##RED_1_FIELD##"</f>
        <v>##RED_1_FIELD####RED_1_FIELD##</v>
      </c>
      <c r="J1" t="str">
        <f>"##RED_1_FIELD##"&amp;Tidtager!L9&amp;"##RED_1_FIELD##"</f>
        <v>##RED_1_FIELD####RED_1_FIELD##</v>
      </c>
      <c r="K1" t="str">
        <f>"##RED_1_FIELD##"&amp;Tidtager!M9&amp;"##RED_1_FIELD##"</f>
        <v>##RED_1_FIELD####RED_1_FIELD##</v>
      </c>
      <c r="L1" t="str">
        <f>"##RED_1_FIELD##"&amp;Tidtager!N9&amp;"##RED_1_FIELD##"</f>
        <v>##RED_1_FIELD####RED_1_FIELD##</v>
      </c>
      <c r="M1" t="str">
        <f>"##RED_1_FIELD##"&amp;Tidtager!O9&amp;"##RED_1_FIELD##"</f>
        <v>##RED_1_FIELD####RED_1_FIELD##</v>
      </c>
      <c r="N1" t="str">
        <f>"##RED_1_FIELD##"&amp;Tidtager!P9&amp;"##RED_1_FIELD##"</f>
        <v>##RED_1_FIELD##2##RED_1_FIELD##</v>
      </c>
      <c r="O1" t="e">
        <f>"##RED_1_FIELD##"&amp;Tidtager!#REF!&amp;"##RED_1_FIELD##"</f>
        <v>#REF!</v>
      </c>
      <c r="P1" t="e">
        <f>"##RED_1_FIELD##"&amp;Tidtager!#REF!&amp;"##RED_1_FIELD##"</f>
        <v>#REF!</v>
      </c>
      <c r="Q1" t="str">
        <f>"##RED_1_FIELD##"&amp;Tidtager!Q9&amp;"##RED_1_FIELD##"</f>
        <v>##RED_1_FIELD####RED_1_FIELD##</v>
      </c>
      <c r="R1" t="str">
        <f>"##RED_1_FIELD##"&amp;Tidtager!R9&amp;"##RED_1_FIELD##"</f>
        <v>##RED_1_FIELD####RED_1_FIELD##</v>
      </c>
      <c r="S1" t="str">
        <f>"##RED_1_FIELD##"&amp;Tidtager!S9&amp;"##RED_1_FIELD##"</f>
        <v>##RED_1_FIELD####RED_1_FIELD##</v>
      </c>
      <c r="T1" t="str">
        <f>"##RED_1_FIELD##"&amp;Tidtager!T9&amp;"##RED_1_FIELD##"</f>
        <v>##RED_1_FIELD####RED_1_FIELD##</v>
      </c>
      <c r="U1" t="str">
        <f>"##RED_1_FIELD##"&amp;Tidtager!U9&amp;"##RED_1_FIELD##"</f>
        <v>##RED_1_FIELD####RED_1_FIELD##</v>
      </c>
      <c r="V1" t="str">
        <f>"##RED_1_FIELD##"&amp;Tidtager!V9&amp;"##RED_1_FIELD##"</f>
        <v>##RED_1_FIELD####RED_1_FIELD##</v>
      </c>
      <c r="W1" t="str">
        <f>"##RED_1_FIELD##"&amp;Tidtager!W9&amp;"##RED_1_FIELD##"</f>
        <v>##RED_1_FIELD####RED_1_FIELD##</v>
      </c>
      <c r="X1" t="str">
        <f>"##RED_1_FIELD##"&amp;Tidtager!X9&amp;"##RED_1_FIELD##"</f>
        <v>##RED_1_FIELD##3##RED_1_FIELD##</v>
      </c>
      <c r="Y1" t="str">
        <f>"##RED_1_FIELD##"&amp;Tidtager!Y9&amp;"##RED_1_FIELD##"</f>
        <v>##RED_1_FIELD####RED_1_FIELD##</v>
      </c>
      <c r="Z1" t="str">
        <f>"##RED_1_FIELD##"&amp;Tidtager!Z9&amp;"##RED_1_FIELD##"</f>
        <v>##RED_1_FIELD####RED_1_FIELD##</v>
      </c>
      <c r="AA1" t="str">
        <f>"##RED_1_FIELD##"&amp;Tidtager!AA9&amp;"##RED_1_FIELD##"</f>
        <v>##RED_1_FIELD####RED_1_FIELD##</v>
      </c>
      <c r="AB1" t="str">
        <f>"##RED_1_FIELD##"&amp;Tidtager!AB9&amp;"##RED_1_FIELD##"</f>
        <v>##RED_1_FIELD####RED_1_FIELD##</v>
      </c>
      <c r="AC1" t="str">
        <f>"##RED_1_FIELD##"&amp;Tidtager!AC9&amp;"##RED_1_FIELD##"</f>
        <v>##RED_1_FIELD####RED_1_FIELD##</v>
      </c>
      <c r="AD1" t="str">
        <f>"##RED_1_FIELD##"&amp;Tidtager!AD9&amp;"##RED_1_FIELD##"</f>
        <v>##RED_1_FIELD####RED_1_FIELD##</v>
      </c>
      <c r="AE1" t="str">
        <f>"##RED_1_FIELD##"&amp;Tidtager!AE9&amp;"##RED_1_FIELD##"</f>
        <v>##RED_1_FIELD####RED_1_FIELD##</v>
      </c>
      <c r="AF1" t="str">
        <f>"##RED_1_FIELD##"&amp;Tidtager!AF9&amp;"##RED_1_FIELD##"</f>
        <v>##RED_1_FIELD##4##RED_1_FIELD##</v>
      </c>
      <c r="AG1" t="e">
        <f>"##RED_1_FIELD##"&amp;Tidtager!#REF!&amp;"##RED_1_FIELD##"</f>
        <v>#REF!</v>
      </c>
      <c r="AH1" t="e">
        <f>"##RED_1_FIELD##"&amp;Tidtager!#REF!&amp;"##RED_1_FIELD##"</f>
        <v>#REF!</v>
      </c>
      <c r="AI1" t="str">
        <f>"##RED_1_FIELD##"&amp;Tidtager!AG9&amp;"##RED_1_FIELD##"</f>
        <v>##RED_1_FIELD####RED_1_FIELD##</v>
      </c>
      <c r="AJ1" t="str">
        <f>"##RED_1_FIELD##"&amp;Tidtager!AH9&amp;"##RED_1_FIELD##"</f>
        <v>##RED_1_FIELD####RED_1_FIELD##</v>
      </c>
      <c r="AK1" t="str">
        <f>"##RED_1_FIELD##"&amp;Tidtager!AI9&amp;"##RED_1_FIELD##"</f>
        <v>##RED_1_FIELD####RED_1_FIELD##</v>
      </c>
      <c r="AL1" t="str">
        <f>"##RED_1_FIELD##"&amp;Tidtager!AJ9&amp;"##RED_1_FIELD##"</f>
        <v>##RED_1_FIELD####RED_1_FIELD##</v>
      </c>
      <c r="AM1" t="str">
        <f>"##RED_1_FIELD##"&amp;Tidtager!AK9&amp;"##RED_1_FIELD##"</f>
        <v>##RED_1_FIELD####RED_1_FIELD##</v>
      </c>
      <c r="AN1" t="str">
        <f>"##RED_1_FIELD##"&amp;Tidtager!AL9&amp;"##RED_1_FIELD##"</f>
        <v>##RED_1_FIELD####RED_1_FIELD##</v>
      </c>
      <c r="AO1" t="str">
        <f>"##RED_1_FIELD##"&amp;Tidtager!AM9&amp;"##RED_1_FIELD##"</f>
        <v>##RED_1_FIELD####RED_1_FIELD##</v>
      </c>
      <c r="AP1" t="str">
        <f>"##RED_1_FIELD##"&amp;Tidtager!AN9&amp;"##RED_1_FIELD##"</f>
        <v>##RED_1_FIELD##1##RED_1_FIELD##</v>
      </c>
      <c r="AQ1" t="e">
        <f>"##RED_1_FIELD##"&amp;Tidtager!#REF!&amp;"##RED_1_FIELD##"</f>
        <v>#REF!</v>
      </c>
      <c r="AR1" t="e">
        <f>"##RED_1_FIELD##"&amp;Tidtager!#REF!&amp;"##RED_1_FIELD##"</f>
        <v>#REF!</v>
      </c>
      <c r="AS1" t="e">
        <f>"##RED_1_FIELD##"&amp;Tidtager!#REF!&amp;"##RED_1_FIELD##"</f>
        <v>#REF!</v>
      </c>
      <c r="AT1" t="e">
        <f>"##RED_1_FIELD##"&amp;Tidtager!#REF!&amp;"##RED_1_FIELD##"</f>
        <v>#REF!</v>
      </c>
      <c r="AU1" t="e">
        <f>"##RED_1_FIELD##"&amp;Tidtager!#REF!&amp;"##RED_1_FIELD##"</f>
        <v>#REF!</v>
      </c>
      <c r="AV1" t="str">
        <f>"##RED_1_FIELD##"&amp;Tidtager!AQ9&amp;"##RED_1_FIELD##"</f>
        <v>##RED_1_FIELD## ##RED_1_FIELD##</v>
      </c>
      <c r="AW1" t="str">
        <f>"##RED_1_FIELD##"&amp;Tidtager!AR9&amp;"##RED_1_FIELD##"</f>
        <v>##RED_1_FIELD####RED_1_FIELD##</v>
      </c>
      <c r="AX1" t="str">
        <f>"##RED_1_FIELD##"&amp;Tidtager!AS9&amp;"##RED_1_FIELD##"</f>
        <v>##RED_1_FIELD####RED_1_FIELD##</v>
      </c>
      <c r="AY1" t="str">
        <f>"##RED_1_FIELD##"&amp;Tidtager!AT9&amp;"##RED_1_FIELD##"</f>
        <v>##RED_1_FIELD####RED_1_FIELD##</v>
      </c>
      <c r="AZ1" t="str">
        <f>"##RED_1_FIELD##"&amp;Tidtager!AU9&amp;"##RED_1_FIELD##"</f>
        <v>##RED_1_FIELD##Hold##RED_1_FIELD##</v>
      </c>
    </row>
    <row r="2" spans="1:52" ht="12.75">
      <c r="A2" t="str">
        <f>"##RED_2_FIELD##"&amp;Tidtager!C10&amp;"##RED_2_FIELD##"</f>
        <v>##RED_2_FIELD## ##RED_2_FIELD##</v>
      </c>
      <c r="B2" t="str">
        <f>"##RED_2_FIELD##"&amp;Tidtager!D10&amp;"##RED_2_FIELD##"</f>
        <v>##RED_2_FIELD## ##RED_2_FIELD##</v>
      </c>
      <c r="C2" t="str">
        <f>"##RED_2_FIELD##"&amp;Tidtager!E10&amp;"##RED_2_FIELD##"</f>
        <v>##RED_2_FIELD####RED_2_FIELD##</v>
      </c>
      <c r="D2" t="str">
        <f>"##RED_2_FIELD##"&amp;Tidtager!F10&amp;"##RED_2_FIELD##"</f>
        <v>##RED_2_FIELD####RED_2_FIELD##</v>
      </c>
      <c r="E2" t="str">
        <f>"##RED_2_FIELD##"&amp;Tidtager!G10&amp;"##RED_2_FIELD##"</f>
        <v>##RED_2_FIELD####RED_2_FIELD##</v>
      </c>
      <c r="F2" t="str">
        <f>"##RED_2_FIELD##"&amp;Tidtager!H10&amp;"##RED_2_FIELD##"</f>
        <v>##RED_2_FIELD####RED_2_FIELD##</v>
      </c>
      <c r="G2" t="str">
        <f>"##RED_2_FIELD##"&amp;Tidtager!I10&amp;"##RED_2_FIELD##"</f>
        <v>##RED_2_FIELD####RED_2_FIELD##</v>
      </c>
      <c r="H2" t="str">
        <f>"##RED_2_FIELD##"&amp;Tidtager!J10&amp;"##RED_2_FIELD##"</f>
        <v>##RED_2_FIELD####RED_2_FIELD##</v>
      </c>
      <c r="I2" t="str">
        <f>"##RED_2_FIELD##"&amp;Tidtager!K10&amp;"##RED_2_FIELD##"</f>
        <v>##RED_2_FIELD####RED_2_FIELD##</v>
      </c>
      <c r="J2" t="str">
        <f>"##RED_2_FIELD##"&amp;Tidtager!L10&amp;"##RED_2_FIELD##"</f>
        <v>##RED_2_FIELD####RED_2_FIELD##</v>
      </c>
      <c r="K2" t="str">
        <f>"##RED_2_FIELD##"&amp;Tidtager!M10&amp;"##RED_2_FIELD##"</f>
        <v>##RED_2_FIELD####RED_2_FIELD##</v>
      </c>
      <c r="L2" t="str">
        <f>"##RED_2_FIELD##"&amp;Tidtager!N10&amp;"##RED_2_FIELD##"</f>
        <v>##RED_2_FIELD##1##RED_2_FIELD##</v>
      </c>
      <c r="M2" t="str">
        <f>"##RED_2_FIELD##"&amp;Tidtager!O10&amp;"##RED_2_FIELD##"</f>
        <v>##RED_2_FIELD####RED_2_FIELD##</v>
      </c>
      <c r="N2" t="str">
        <f>"##RED_2_FIELD##"&amp;Tidtager!P10&amp;"##RED_2_FIELD##"</f>
        <v>##RED_2_FIELD####RED_2_FIELD##</v>
      </c>
      <c r="O2" t="e">
        <f>"##RED_2_FIELD##"&amp;Tidtager!#REF!&amp;"##RED_2_FIELD##"</f>
        <v>#REF!</v>
      </c>
      <c r="P2" t="e">
        <f>"##RED_2_FIELD##"&amp;Tidtager!#REF!&amp;"##RED_2_FIELD##"</f>
        <v>#REF!</v>
      </c>
      <c r="Q2" t="str">
        <f>"##RED_2_FIELD##"&amp;Tidtager!Q10&amp;"##RED_2_FIELD##"</f>
        <v>##RED_2_FIELD####RED_2_FIELD##</v>
      </c>
      <c r="R2" t="str">
        <f>"##RED_2_FIELD##"&amp;Tidtager!R10&amp;"##RED_2_FIELD##"</f>
        <v>##RED_2_FIELD####RED_2_FIELD##</v>
      </c>
      <c r="S2" t="str">
        <f>"##RED_2_FIELD##"&amp;Tidtager!S10&amp;"##RED_2_FIELD##"</f>
        <v>##RED_2_FIELD####RED_2_FIELD##</v>
      </c>
      <c r="T2" t="str">
        <f>"##RED_2_FIELD##"&amp;Tidtager!T10&amp;"##RED_2_FIELD##"</f>
        <v>##RED_2_FIELD####RED_2_FIELD##</v>
      </c>
      <c r="U2" t="str">
        <f>"##RED_2_FIELD##"&amp;Tidtager!U10&amp;"##RED_2_FIELD##"</f>
        <v>##RED_2_FIELD####RED_2_FIELD##</v>
      </c>
      <c r="V2" t="str">
        <f>"##RED_2_FIELD##"&amp;Tidtager!V10&amp;"##RED_2_FIELD##"</f>
        <v>##RED_2_FIELD##4##RED_2_FIELD##</v>
      </c>
      <c r="W2" t="str">
        <f>"##RED_2_FIELD##"&amp;Tidtager!W10&amp;"##RED_2_FIELD##"</f>
        <v>##RED_2_FIELD####RED_2_FIELD##</v>
      </c>
      <c r="X2" t="str">
        <f>"##RED_2_FIELD##"&amp;Tidtager!X10&amp;"##RED_2_FIELD##"</f>
        <v>##RED_2_FIELD####RED_2_FIELD##</v>
      </c>
      <c r="Y2" t="str">
        <f>"##RED_2_FIELD##"&amp;Tidtager!Y10&amp;"##RED_2_FIELD##"</f>
        <v>##RED_2_FIELD####RED_2_FIELD##</v>
      </c>
      <c r="Z2" t="str">
        <f>"##RED_2_FIELD##"&amp;Tidtager!Z10&amp;"##RED_2_FIELD##"</f>
        <v>##RED_2_FIELD####RED_2_FIELD##</v>
      </c>
      <c r="AA2" t="str">
        <f>"##RED_2_FIELD##"&amp;Tidtager!AA10&amp;"##RED_2_FIELD##"</f>
        <v>##RED_2_FIELD####RED_2_FIELD##</v>
      </c>
      <c r="AB2" t="str">
        <f>"##RED_2_FIELD##"&amp;Tidtager!AB10&amp;"##RED_2_FIELD##"</f>
        <v>##RED_2_FIELD####RED_2_FIELD##</v>
      </c>
      <c r="AC2" t="str">
        <f>"##RED_2_FIELD##"&amp;Tidtager!AC10&amp;"##RED_2_FIELD##"</f>
        <v>##RED_2_FIELD####RED_2_FIELD##</v>
      </c>
      <c r="AD2" t="str">
        <f>"##RED_2_FIELD##"&amp;Tidtager!AD10&amp;"##RED_2_FIELD##"</f>
        <v>##RED_2_FIELD##3##RED_2_FIELD##</v>
      </c>
      <c r="AE2" t="str">
        <f>"##RED_2_FIELD##"&amp;Tidtager!AE10&amp;"##RED_2_FIELD##"</f>
        <v>##RED_2_FIELD####RED_2_FIELD##</v>
      </c>
      <c r="AF2" t="str">
        <f>"##RED_2_FIELD##"&amp;Tidtager!AF10&amp;"##RED_2_FIELD##"</f>
        <v>##RED_2_FIELD####RED_2_FIELD##</v>
      </c>
      <c r="AG2" t="e">
        <f>"##RED_2_FIELD##"&amp;Tidtager!#REF!&amp;"##RED_2_FIELD##"</f>
        <v>#REF!</v>
      </c>
      <c r="AH2" t="e">
        <f>"##RED_2_FIELD##"&amp;Tidtager!#REF!&amp;"##RED_2_FIELD##"</f>
        <v>#REF!</v>
      </c>
      <c r="AI2" t="str">
        <f>"##RED_2_FIELD##"&amp;Tidtager!AG10&amp;"##RED_2_FIELD##"</f>
        <v>##RED_2_FIELD####RED_2_FIELD##</v>
      </c>
      <c r="AJ2" t="str">
        <f>"##RED_2_FIELD##"&amp;Tidtager!AH10&amp;"##RED_2_FIELD##"</f>
        <v>##RED_2_FIELD####RED_2_FIELD##</v>
      </c>
      <c r="AK2" t="str">
        <f>"##RED_2_FIELD##"&amp;Tidtager!AI10&amp;"##RED_2_FIELD##"</f>
        <v>##RED_2_FIELD####RED_2_FIELD##</v>
      </c>
      <c r="AL2" t="str">
        <f>"##RED_2_FIELD##"&amp;Tidtager!AJ10&amp;"##RED_2_FIELD##"</f>
        <v>##RED_2_FIELD####RED_2_FIELD##</v>
      </c>
      <c r="AM2" t="str">
        <f>"##RED_2_FIELD##"&amp;Tidtager!AK10&amp;"##RED_2_FIELD##"</f>
        <v>##RED_2_FIELD####RED_2_FIELD##</v>
      </c>
      <c r="AN2" t="str">
        <f>"##RED_2_FIELD##"&amp;Tidtager!AL10&amp;"##RED_2_FIELD##"</f>
        <v>##RED_2_FIELD##2##RED_2_FIELD##</v>
      </c>
      <c r="AO2" t="str">
        <f>"##RED_2_FIELD##"&amp;Tidtager!AM10&amp;"##RED_2_FIELD##"</f>
        <v>##RED_2_FIELD####RED_2_FIELD##</v>
      </c>
      <c r="AP2" t="str">
        <f>"##RED_2_FIELD##"&amp;Tidtager!AN10&amp;"##RED_2_FIELD##"</f>
        <v>##RED_2_FIELD####RED_2_FIELD##</v>
      </c>
      <c r="AQ2" t="e">
        <f>"##RED_2_FIELD##"&amp;Tidtager!#REF!&amp;"##RED_2_FIELD##"</f>
        <v>#REF!</v>
      </c>
      <c r="AR2" t="e">
        <f>"##RED_2_FIELD##"&amp;Tidtager!#REF!&amp;"##RED_2_FIELD##"</f>
        <v>#REF!</v>
      </c>
      <c r="AS2" t="e">
        <f>"##RED_2_FIELD##"&amp;Tidtager!#REF!&amp;"##RED_2_FIELD##"</f>
        <v>#REF!</v>
      </c>
      <c r="AT2" t="e">
        <f>"##RED_2_FIELD##"&amp;Tidtager!#REF!&amp;"##RED_2_FIELD##"</f>
        <v>#REF!</v>
      </c>
      <c r="AU2" t="e">
        <f>"##RED_2_FIELD##"&amp;Tidtager!#REF!&amp;"##RED_2_FIELD##"</f>
        <v>#REF!</v>
      </c>
      <c r="AV2" t="str">
        <f>"##RED_2_FIELD##"&amp;Tidtager!AQ10&amp;"##RED_2_FIELD##"</f>
        <v>##RED_2_FIELD## ##RED_2_FIELD##</v>
      </c>
      <c r="AW2" t="str">
        <f>"##RED_2_FIELD##"&amp;Tidtager!AR10&amp;"##RED_2_FIELD##"</f>
        <v>##RED_2_FIELD####RED_2_FIELD##</v>
      </c>
      <c r="AX2" t="str">
        <f>"##RED_2_FIELD##"&amp;Tidtager!AS10&amp;"##RED_2_FIELD##"</f>
        <v>##RED_2_FIELD####RED_2_FIELD##</v>
      </c>
      <c r="AY2" t="str">
        <f>"##RED_2_FIELD##"&amp;Tidtager!AT10&amp;"##RED_2_FIELD##"</f>
        <v>##RED_2_FIELD####RED_2_FIELD##</v>
      </c>
      <c r="AZ2" t="str">
        <f>"##RED_2_FIELD##"&amp;Tidtager!AU10&amp;"##RED_2_FIELD##"</f>
        <v>##RED_2_FIELD####RED_2_FIELD##</v>
      </c>
    </row>
    <row r="3" spans="1:52" ht="12.75">
      <c r="A3" t="str">
        <f>"##RED_3_FIELD##"&amp;Tidtager!C11&amp;"##RED_3_FIELD##"</f>
        <v>##RED_3_FIELD## ##RED_3_FIELD##</v>
      </c>
      <c r="B3" t="str">
        <f>"##RED_3_FIELD##"&amp;Tidtager!D11&amp;"##RED_3_FIELD##"</f>
        <v>##RED_3_FIELD## ##RED_3_FIELD##</v>
      </c>
      <c r="C3" t="str">
        <f>"##RED_3_FIELD##"&amp;Tidtager!E11&amp;"##RED_3_FIELD##"</f>
        <v>##RED_3_FIELD####RED_3_FIELD##</v>
      </c>
      <c r="D3" t="str">
        <f>"##RED_3_FIELD##"&amp;Tidtager!F11&amp;"##RED_3_FIELD##"</f>
        <v>##RED_3_FIELD####RED_3_FIELD##</v>
      </c>
      <c r="E3" t="str">
        <f>"##RED_3_FIELD##"&amp;Tidtager!G11&amp;"##RED_3_FIELD##"</f>
        <v>##RED_3_FIELD####RED_3_FIELD##</v>
      </c>
      <c r="F3" t="str">
        <f>"##RED_3_FIELD##"&amp;Tidtager!H11&amp;"##RED_3_FIELD##"</f>
        <v>##RED_3_FIELD####RED_3_FIELD##</v>
      </c>
      <c r="G3" t="str">
        <f>"##RED_3_FIELD##"&amp;Tidtager!I11&amp;"##RED_3_FIELD##"</f>
        <v>##RED_3_FIELD####RED_3_FIELD##</v>
      </c>
      <c r="H3" t="str">
        <f>"##RED_3_FIELD##"&amp;Tidtager!J11&amp;"##RED_3_FIELD##"</f>
        <v>##RED_3_FIELD####RED_3_FIELD##</v>
      </c>
      <c r="I3" t="str">
        <f>"##RED_3_FIELD##"&amp;Tidtager!K11&amp;"##RED_3_FIELD##"</f>
        <v>##RED_3_FIELD####RED_3_FIELD##</v>
      </c>
      <c r="J3" t="str">
        <f>"##RED_3_FIELD##"&amp;Tidtager!L11&amp;"##RED_3_FIELD##"</f>
        <v>##RED_3_FIELD##2##RED_3_FIELD##</v>
      </c>
      <c r="K3" t="str">
        <f>"##RED_3_FIELD##"&amp;Tidtager!M11&amp;"##RED_3_FIELD##"</f>
        <v>##RED_3_FIELD####RED_3_FIELD##</v>
      </c>
      <c r="L3" t="str">
        <f>"##RED_3_FIELD##"&amp;Tidtager!N11&amp;"##RED_3_FIELD##"</f>
        <v>##RED_3_FIELD####RED_3_FIELD##</v>
      </c>
      <c r="M3" t="str">
        <f>"##RED_3_FIELD##"&amp;Tidtager!O11&amp;"##RED_3_FIELD##"</f>
        <v>##RED_3_FIELD####RED_3_FIELD##</v>
      </c>
      <c r="N3" t="str">
        <f>"##RED_3_FIELD##"&amp;Tidtager!P11&amp;"##RED_3_FIELD##"</f>
        <v>##RED_3_FIELD####RED_3_FIELD##</v>
      </c>
      <c r="O3" t="e">
        <f>"##RED_3_FIELD##"&amp;Tidtager!#REF!&amp;"##RED_3_FIELD##"</f>
        <v>#REF!</v>
      </c>
      <c r="P3" t="e">
        <f>"##RED_3_FIELD##"&amp;Tidtager!#REF!&amp;"##RED_3_FIELD##"</f>
        <v>#REF!</v>
      </c>
      <c r="Q3" t="str">
        <f>"##RED_3_FIELD##"&amp;Tidtager!Q11&amp;"##RED_3_FIELD##"</f>
        <v>##RED_3_FIELD####RED_3_FIELD##</v>
      </c>
      <c r="R3" t="str">
        <f>"##RED_3_FIELD##"&amp;Tidtager!R11&amp;"##RED_3_FIELD##"</f>
        <v>##RED_3_FIELD####RED_3_FIELD##</v>
      </c>
      <c r="S3" t="str">
        <f>"##RED_3_FIELD##"&amp;Tidtager!S11&amp;"##RED_3_FIELD##"</f>
        <v>##RED_3_FIELD####RED_3_FIELD##</v>
      </c>
      <c r="T3" t="str">
        <f>"##RED_3_FIELD##"&amp;Tidtager!T11&amp;"##RED_3_FIELD##"</f>
        <v>##RED_3_FIELD##1##RED_3_FIELD##</v>
      </c>
      <c r="U3" t="str">
        <f>"##RED_3_FIELD##"&amp;Tidtager!U11&amp;"##RED_3_FIELD##"</f>
        <v>##RED_3_FIELD####RED_3_FIELD##</v>
      </c>
      <c r="V3" t="str">
        <f>"##RED_3_FIELD##"&amp;Tidtager!V11&amp;"##RED_3_FIELD##"</f>
        <v>##RED_3_FIELD####RED_3_FIELD##</v>
      </c>
      <c r="W3" t="str">
        <f>"##RED_3_FIELD##"&amp;Tidtager!W11&amp;"##RED_3_FIELD##"</f>
        <v>##RED_3_FIELD####RED_3_FIELD##</v>
      </c>
      <c r="X3" t="str">
        <f>"##RED_3_FIELD##"&amp;Tidtager!X11&amp;"##RED_3_FIELD##"</f>
        <v>##RED_3_FIELD####RED_3_FIELD##</v>
      </c>
      <c r="Y3" t="str">
        <f>"##RED_3_FIELD##"&amp;Tidtager!Y11&amp;"##RED_3_FIELD##"</f>
        <v>##RED_3_FIELD####RED_3_FIELD##</v>
      </c>
      <c r="Z3" t="str">
        <f>"##RED_3_FIELD##"&amp;Tidtager!Z11&amp;"##RED_3_FIELD##"</f>
        <v>##RED_3_FIELD####RED_3_FIELD##</v>
      </c>
      <c r="AA3" t="str">
        <f>"##RED_3_FIELD##"&amp;Tidtager!AA11&amp;"##RED_3_FIELD##"</f>
        <v>##RED_3_FIELD####RED_3_FIELD##</v>
      </c>
      <c r="AB3" t="str">
        <f>"##RED_3_FIELD##"&amp;Tidtager!AB11&amp;"##RED_3_FIELD##"</f>
        <v>##RED_3_FIELD##4##RED_3_FIELD##</v>
      </c>
      <c r="AC3" t="str">
        <f>"##RED_3_FIELD##"&amp;Tidtager!AC11&amp;"##RED_3_FIELD##"</f>
        <v>##RED_3_FIELD####RED_3_FIELD##</v>
      </c>
      <c r="AD3" t="str">
        <f>"##RED_3_FIELD##"&amp;Tidtager!AD11&amp;"##RED_3_FIELD##"</f>
        <v>##RED_3_FIELD####RED_3_FIELD##</v>
      </c>
      <c r="AE3" t="str">
        <f>"##RED_3_FIELD##"&amp;Tidtager!AE11&amp;"##RED_3_FIELD##"</f>
        <v>##RED_3_FIELD####RED_3_FIELD##</v>
      </c>
      <c r="AF3" t="str">
        <f>"##RED_3_FIELD##"&amp;Tidtager!AF11&amp;"##RED_3_FIELD##"</f>
        <v>##RED_3_FIELD####RED_3_FIELD##</v>
      </c>
      <c r="AG3" t="e">
        <f>"##RED_3_FIELD##"&amp;Tidtager!#REF!&amp;"##RED_3_FIELD##"</f>
        <v>#REF!</v>
      </c>
      <c r="AH3" t="e">
        <f>"##RED_3_FIELD##"&amp;Tidtager!#REF!&amp;"##RED_3_FIELD##"</f>
        <v>#REF!</v>
      </c>
      <c r="AI3" t="str">
        <f>"##RED_3_FIELD##"&amp;Tidtager!AG11&amp;"##RED_3_FIELD##"</f>
        <v>##RED_3_FIELD####RED_3_FIELD##</v>
      </c>
      <c r="AJ3" t="str">
        <f>"##RED_3_FIELD##"&amp;Tidtager!AH11&amp;"##RED_3_FIELD##"</f>
        <v>##RED_3_FIELD##3##RED_3_FIELD##</v>
      </c>
      <c r="AK3" t="str">
        <f>"##RED_3_FIELD##"&amp;Tidtager!AI11&amp;"##RED_3_FIELD##"</f>
        <v>##RED_3_FIELD####RED_3_FIELD##</v>
      </c>
      <c r="AL3" t="str">
        <f>"##RED_3_FIELD##"&amp;Tidtager!AJ11&amp;"##RED_3_FIELD##"</f>
        <v>##RED_3_FIELD####RED_3_FIELD##</v>
      </c>
      <c r="AM3" t="str">
        <f>"##RED_3_FIELD##"&amp;Tidtager!AK11&amp;"##RED_3_FIELD##"</f>
        <v>##RED_3_FIELD####RED_3_FIELD##</v>
      </c>
      <c r="AN3" t="str">
        <f>"##RED_3_FIELD##"&amp;Tidtager!AL11&amp;"##RED_3_FIELD##"</f>
        <v>##RED_3_FIELD####RED_3_FIELD##</v>
      </c>
      <c r="AO3" t="str">
        <f>"##RED_3_FIELD##"&amp;Tidtager!AM11&amp;"##RED_3_FIELD##"</f>
        <v>##RED_3_FIELD####RED_3_FIELD##</v>
      </c>
      <c r="AP3" t="str">
        <f>"##RED_3_FIELD##"&amp;Tidtager!AN11&amp;"##RED_3_FIELD##"</f>
        <v>##RED_3_FIELD####RED_3_FIELD##</v>
      </c>
      <c r="AQ3" t="e">
        <f>"##RED_3_FIELD##"&amp;Tidtager!#REF!&amp;"##RED_3_FIELD##"</f>
        <v>#REF!</v>
      </c>
      <c r="AR3" t="e">
        <f>"##RED_3_FIELD##"&amp;Tidtager!#REF!&amp;"##RED_3_FIELD##"</f>
        <v>#REF!</v>
      </c>
      <c r="AS3" t="e">
        <f>"##RED_3_FIELD##"&amp;Tidtager!#REF!&amp;"##RED_3_FIELD##"</f>
        <v>#REF!</v>
      </c>
      <c r="AT3" t="e">
        <f>"##RED_3_FIELD##"&amp;Tidtager!#REF!&amp;"##RED_3_FIELD##"</f>
        <v>#REF!</v>
      </c>
      <c r="AU3" t="e">
        <f>"##RED_3_FIELD##"&amp;Tidtager!#REF!&amp;"##RED_3_FIELD##"</f>
        <v>#REF!</v>
      </c>
      <c r="AV3" t="str">
        <f>"##RED_3_FIELD##"&amp;Tidtager!AQ11&amp;"##RED_3_FIELD##"</f>
        <v>##RED_3_FIELD## ##RED_3_FIELD##</v>
      </c>
      <c r="AW3" t="str">
        <f>"##RED_3_FIELD##"&amp;Tidtager!AR11&amp;"##RED_3_FIELD##"</f>
        <v>##RED_3_FIELD####RED_3_FIELD##</v>
      </c>
      <c r="AX3" t="str">
        <f>"##RED_3_FIELD##"&amp;Tidtager!AS11&amp;"##RED_3_FIELD##"</f>
        <v>##RED_3_FIELD####RED_3_FIELD##</v>
      </c>
      <c r="AY3" t="str">
        <f>"##RED_3_FIELD##"&amp;Tidtager!AT11&amp;"##RED_3_FIELD##"</f>
        <v>##RED_3_FIELD####RED_3_FIELD##</v>
      </c>
      <c r="AZ3" t="str">
        <f>"##RED_3_FIELD##"&amp;Tidtager!AU11&amp;"##RED_3_FIELD##"</f>
        <v>##RED_3_FIELD##Placering##RED_3_FIELD##</v>
      </c>
    </row>
    <row r="4" spans="1:52" ht="12.75">
      <c r="A4" t="str">
        <f>"##RED_4_FIELD##"&amp;Tidtager!C12&amp;"##RED_4_FIELD##"</f>
        <v>##RED_4_FIELD## ##RED_4_FIELD##</v>
      </c>
      <c r="B4" t="str">
        <f>"##RED_4_FIELD##"&amp;Tidtager!D12&amp;"##RED_4_FIELD##"</f>
        <v>##RED_4_FIELD## ##RED_4_FIELD##</v>
      </c>
      <c r="C4" t="str">
        <f>"##RED_4_FIELD##"&amp;Tidtager!E12&amp;"##RED_4_FIELD##"</f>
        <v>##RED_4_FIELD####RED_4_FIELD##</v>
      </c>
      <c r="D4" t="str">
        <f>"##RED_4_FIELD##"&amp;Tidtager!F12&amp;"##RED_4_FIELD##"</f>
        <v>##RED_4_FIELD####RED_4_FIELD##</v>
      </c>
      <c r="E4" t="str">
        <f>"##RED_4_FIELD##"&amp;Tidtager!G12&amp;"##RED_4_FIELD##"</f>
        <v>##RED_4_FIELD####RED_4_FIELD##</v>
      </c>
      <c r="F4" t="str">
        <f>"##RED_4_FIELD##"&amp;Tidtager!H12&amp;"##RED_4_FIELD##"</f>
        <v>##RED_4_FIELD####RED_4_FIELD##</v>
      </c>
      <c r="G4" t="str">
        <f>"##RED_4_FIELD##"&amp;Tidtager!I12&amp;"##RED_4_FIELD##"</f>
        <v>##RED_4_FIELD####RED_4_FIELD##</v>
      </c>
      <c r="H4" t="str">
        <f>"##RED_4_FIELD##"&amp;Tidtager!J12&amp;"##RED_4_FIELD##"</f>
        <v>##RED_4_FIELD##3##RED_4_FIELD##</v>
      </c>
      <c r="I4" t="str">
        <f>"##RED_4_FIELD##"&amp;Tidtager!K12&amp;"##RED_4_FIELD##"</f>
        <v>##RED_4_FIELD####RED_4_FIELD##</v>
      </c>
      <c r="J4" t="str">
        <f>"##RED_4_FIELD##"&amp;Tidtager!L12&amp;"##RED_4_FIELD##"</f>
        <v>##RED_4_FIELD####RED_4_FIELD##</v>
      </c>
      <c r="K4" t="str">
        <f>"##RED_4_FIELD##"&amp;Tidtager!M12&amp;"##RED_4_FIELD##"</f>
        <v>##RED_4_FIELD####RED_4_FIELD##</v>
      </c>
      <c r="L4" t="str">
        <f>"##RED_4_FIELD##"&amp;Tidtager!N12&amp;"##RED_4_FIELD##"</f>
        <v>##RED_4_FIELD####RED_4_FIELD##</v>
      </c>
      <c r="M4" t="str">
        <f>"##RED_4_FIELD##"&amp;Tidtager!O12&amp;"##RED_4_FIELD##"</f>
        <v>##RED_4_FIELD####RED_4_FIELD##</v>
      </c>
      <c r="N4" t="str">
        <f>"##RED_4_FIELD##"&amp;Tidtager!P12&amp;"##RED_4_FIELD##"</f>
        <v>##RED_4_FIELD####RED_4_FIELD##</v>
      </c>
      <c r="O4" t="e">
        <f>"##RED_4_FIELD##"&amp;Tidtager!#REF!&amp;"##RED_4_FIELD##"</f>
        <v>#REF!</v>
      </c>
      <c r="P4" t="e">
        <f>"##RED_4_FIELD##"&amp;Tidtager!#REF!&amp;"##RED_4_FIELD##"</f>
        <v>#REF!</v>
      </c>
      <c r="Q4" t="str">
        <f>"##RED_4_FIELD##"&amp;Tidtager!Q12&amp;"##RED_4_FIELD##"</f>
        <v>##RED_4_FIELD####RED_4_FIELD##</v>
      </c>
      <c r="R4" t="str">
        <f>"##RED_4_FIELD##"&amp;Tidtager!R12&amp;"##RED_4_FIELD##"</f>
        <v>##RED_4_FIELD##4##RED_4_FIELD##</v>
      </c>
      <c r="S4" t="str">
        <f>"##RED_4_FIELD##"&amp;Tidtager!S12&amp;"##RED_4_FIELD##"</f>
        <v>##RED_4_FIELD####RED_4_FIELD##</v>
      </c>
      <c r="T4" t="str">
        <f>"##RED_4_FIELD##"&amp;Tidtager!T12&amp;"##RED_4_FIELD##"</f>
        <v>##RED_4_FIELD####RED_4_FIELD##</v>
      </c>
      <c r="U4" t="str">
        <f>"##RED_4_FIELD##"&amp;Tidtager!U12&amp;"##RED_4_FIELD##"</f>
        <v>##RED_4_FIELD####RED_4_FIELD##</v>
      </c>
      <c r="V4" t="str">
        <f>"##RED_4_FIELD##"&amp;Tidtager!V12&amp;"##RED_4_FIELD##"</f>
        <v>##RED_4_FIELD####RED_4_FIELD##</v>
      </c>
      <c r="W4" t="str">
        <f>"##RED_4_FIELD##"&amp;Tidtager!W12&amp;"##RED_4_FIELD##"</f>
        <v>##RED_4_FIELD####RED_4_FIELD##</v>
      </c>
      <c r="X4" t="str">
        <f>"##RED_4_FIELD##"&amp;Tidtager!X12&amp;"##RED_4_FIELD##"</f>
        <v>##RED_4_FIELD####RED_4_FIELD##</v>
      </c>
      <c r="Y4" t="str">
        <f>"##RED_4_FIELD##"&amp;Tidtager!Y12&amp;"##RED_4_FIELD##"</f>
        <v>##RED_4_FIELD####RED_4_FIELD##</v>
      </c>
      <c r="Z4" t="str">
        <f>"##RED_4_FIELD##"&amp;Tidtager!Z12&amp;"##RED_4_FIELD##"</f>
        <v>##RED_4_FIELD##2##RED_4_FIELD##</v>
      </c>
      <c r="AA4" t="str">
        <f>"##RED_4_FIELD##"&amp;Tidtager!AA12&amp;"##RED_4_FIELD##"</f>
        <v>##RED_4_FIELD####RED_4_FIELD##</v>
      </c>
      <c r="AB4" t="str">
        <f>"##RED_4_FIELD##"&amp;Tidtager!AB12&amp;"##RED_4_FIELD##"</f>
        <v>##RED_4_FIELD####RED_4_FIELD##</v>
      </c>
      <c r="AC4" t="str">
        <f>"##RED_4_FIELD##"&amp;Tidtager!AC12&amp;"##RED_4_FIELD##"</f>
        <v>##RED_4_FIELD####RED_4_FIELD##</v>
      </c>
      <c r="AD4" t="str">
        <f>"##RED_4_FIELD##"&amp;Tidtager!AD12&amp;"##RED_4_FIELD##"</f>
        <v>##RED_4_FIELD####RED_4_FIELD##</v>
      </c>
      <c r="AE4" t="str">
        <f>"##RED_4_FIELD##"&amp;Tidtager!AE12&amp;"##RED_4_FIELD##"</f>
        <v>##RED_4_FIELD####RED_4_FIELD##</v>
      </c>
      <c r="AF4" t="str">
        <f>"##RED_4_FIELD##"&amp;Tidtager!AF12&amp;"##RED_4_FIELD##"</f>
        <v>##RED_4_FIELD####RED_4_FIELD##</v>
      </c>
      <c r="AG4" t="e">
        <f>"##RED_4_FIELD##"&amp;Tidtager!#REF!&amp;"##RED_4_FIELD##"</f>
        <v>#REF!</v>
      </c>
      <c r="AH4" t="e">
        <f>"##RED_4_FIELD##"&amp;Tidtager!#REF!&amp;"##RED_4_FIELD##"</f>
        <v>#REF!</v>
      </c>
      <c r="AI4" t="str">
        <f>"##RED_4_FIELD##"&amp;Tidtager!AG12&amp;"##RED_4_FIELD##"</f>
        <v>##RED_4_FIELD####RED_4_FIELD##</v>
      </c>
      <c r="AJ4" t="str">
        <f>"##RED_4_FIELD##"&amp;Tidtager!AH12&amp;"##RED_4_FIELD##"</f>
        <v>##RED_4_FIELD####RED_4_FIELD##</v>
      </c>
      <c r="AK4" t="str">
        <f>"##RED_4_FIELD##"&amp;Tidtager!AI12&amp;"##RED_4_FIELD##"</f>
        <v>##RED_4_FIELD####RED_4_FIELD##</v>
      </c>
      <c r="AL4" t="str">
        <f>"##RED_4_FIELD##"&amp;Tidtager!AJ12&amp;"##RED_4_FIELD##"</f>
        <v>##RED_4_FIELD##1##RED_4_FIELD##</v>
      </c>
      <c r="AM4" t="str">
        <f>"##RED_4_FIELD##"&amp;Tidtager!AK12&amp;"##RED_4_FIELD##"</f>
        <v>##RED_4_FIELD####RED_4_FIELD##</v>
      </c>
      <c r="AN4" t="str">
        <f>"##RED_4_FIELD##"&amp;Tidtager!AL12&amp;"##RED_4_FIELD##"</f>
        <v>##RED_4_FIELD####RED_4_FIELD##</v>
      </c>
      <c r="AO4" t="str">
        <f>"##RED_4_FIELD##"&amp;Tidtager!AM12&amp;"##RED_4_FIELD##"</f>
        <v>##RED_4_FIELD####RED_4_FIELD##</v>
      </c>
      <c r="AP4" t="str">
        <f>"##RED_4_FIELD##"&amp;Tidtager!AN12&amp;"##RED_4_FIELD##"</f>
        <v>##RED_4_FIELD####RED_4_FIELD##</v>
      </c>
      <c r="AQ4" t="e">
        <f>"##RED_4_FIELD##"&amp;Tidtager!#REF!&amp;"##RED_4_FIELD##"</f>
        <v>#REF!</v>
      </c>
      <c r="AR4" t="e">
        <f>"##RED_4_FIELD##"&amp;Tidtager!#REF!&amp;"##RED_4_FIELD##"</f>
        <v>#REF!</v>
      </c>
      <c r="AS4" t="e">
        <f>"##RED_4_FIELD##"&amp;Tidtager!#REF!&amp;"##RED_4_FIELD##"</f>
        <v>#REF!</v>
      </c>
      <c r="AT4" t="e">
        <f>"##RED_4_FIELD##"&amp;Tidtager!#REF!&amp;"##RED_4_FIELD##"</f>
        <v>#REF!</v>
      </c>
      <c r="AU4" t="e">
        <f>"##RED_4_FIELD##"&amp;Tidtager!#REF!&amp;"##RED_4_FIELD##"</f>
        <v>#REF!</v>
      </c>
      <c r="AV4" t="str">
        <f>"##RED_4_FIELD##"&amp;Tidtager!AQ12&amp;"##RED_4_FIELD##"</f>
        <v>##RED_4_FIELD## ##RED_4_FIELD##</v>
      </c>
      <c r="AW4" t="str">
        <f>"##RED_4_FIELD##"&amp;Tidtager!AR12&amp;"##RED_4_FIELD##"</f>
        <v>##RED_4_FIELD####RED_4_FIELD##</v>
      </c>
      <c r="AX4" t="str">
        <f>"##RED_4_FIELD##"&amp;Tidtager!AS12&amp;"##RED_4_FIELD##"</f>
        <v>##RED_4_FIELD####RED_4_FIELD##</v>
      </c>
      <c r="AY4" t="str">
        <f>"##RED_4_FIELD##"&amp;Tidtager!AT12&amp;"##RED_4_FIELD##"</f>
        <v>##RED_4_FIELD####RED_4_FIELD##</v>
      </c>
      <c r="AZ4" t="str">
        <f>"##RED_4_FIELD##"&amp;Tidtager!AU12&amp;"##RED_4_FIELD##"</f>
        <v>##RED_4_FIELD##1##RED_4_FIELD##</v>
      </c>
    </row>
    <row r="5" spans="1:52" ht="12.75">
      <c r="A5" t="e">
        <f>"##RED_5_FIELD##"&amp;Tidtager!#REF!&amp;"##RED_5_FIELD##"</f>
        <v>#REF!</v>
      </c>
      <c r="B5" t="e">
        <f>"##RED_5_FIELD##"&amp;Tidtager!#REF!&amp;"##RED_5_FIELD##"</f>
        <v>#REF!</v>
      </c>
      <c r="C5" t="e">
        <f>"##RED_5_FIELD##"&amp;Tidtager!#REF!&amp;"##RED_5_FIELD##"</f>
        <v>#REF!</v>
      </c>
      <c r="D5" t="e">
        <f>"##RED_5_FIELD##"&amp;Tidtager!#REF!&amp;"##RED_5_FIELD##"</f>
        <v>#REF!</v>
      </c>
      <c r="E5" t="e">
        <f>"##RED_5_FIELD##"&amp;Tidtager!#REF!&amp;"##RED_5_FIELD##"</f>
        <v>#REF!</v>
      </c>
      <c r="F5" t="e">
        <f>"##RED_5_FIELD##"&amp;Tidtager!#REF!&amp;"##RED_5_FIELD##"</f>
        <v>#REF!</v>
      </c>
      <c r="G5" t="e">
        <f>"##RED_5_FIELD##"&amp;Tidtager!#REF!&amp;"##RED_5_FIELD##"</f>
        <v>#REF!</v>
      </c>
      <c r="H5" t="e">
        <f>"##RED_5_FIELD##"&amp;Tidtager!#REF!&amp;"##RED_5_FIELD##"</f>
        <v>#REF!</v>
      </c>
      <c r="I5" t="e">
        <f>"##RED_5_FIELD##"&amp;Tidtager!#REF!&amp;"##RED_5_FIELD##"</f>
        <v>#REF!</v>
      </c>
      <c r="J5" t="e">
        <f>"##RED_5_FIELD##"&amp;Tidtager!#REF!&amp;"##RED_5_FIELD##"</f>
        <v>#REF!</v>
      </c>
      <c r="K5" t="e">
        <f>"##RED_5_FIELD##"&amp;Tidtager!#REF!&amp;"##RED_5_FIELD##"</f>
        <v>#REF!</v>
      </c>
      <c r="L5" t="e">
        <f>"##RED_5_FIELD##"&amp;Tidtager!#REF!&amp;"##RED_5_FIELD##"</f>
        <v>#REF!</v>
      </c>
      <c r="M5" t="e">
        <f>"##RED_5_FIELD##"&amp;Tidtager!#REF!&amp;"##RED_5_FIELD##"</f>
        <v>#REF!</v>
      </c>
      <c r="N5" t="e">
        <f>"##RED_5_FIELD##"&amp;Tidtager!#REF!&amp;"##RED_5_FIELD##"</f>
        <v>#REF!</v>
      </c>
      <c r="O5" t="e">
        <f>"##RED_5_FIELD##"&amp;Tidtager!#REF!&amp;"##RED_5_FIELD##"</f>
        <v>#REF!</v>
      </c>
      <c r="P5" t="e">
        <f>"##RED_5_FIELD##"&amp;Tidtager!#REF!&amp;"##RED_5_FIELD##"</f>
        <v>#REF!</v>
      </c>
      <c r="Q5" t="e">
        <f>"##RED_5_FIELD##"&amp;Tidtager!#REF!&amp;"##RED_5_FIELD##"</f>
        <v>#REF!</v>
      </c>
      <c r="R5" t="e">
        <f>"##RED_5_FIELD##"&amp;Tidtager!#REF!&amp;"##RED_5_FIELD##"</f>
        <v>#REF!</v>
      </c>
      <c r="S5" t="e">
        <f>"##RED_5_FIELD##"&amp;Tidtager!#REF!&amp;"##RED_5_FIELD##"</f>
        <v>#REF!</v>
      </c>
      <c r="T5" t="e">
        <f>"##RED_5_FIELD##"&amp;Tidtager!#REF!&amp;"##RED_5_FIELD##"</f>
        <v>#REF!</v>
      </c>
      <c r="U5" t="e">
        <f>"##RED_5_FIELD##"&amp;Tidtager!#REF!&amp;"##RED_5_FIELD##"</f>
        <v>#REF!</v>
      </c>
      <c r="V5" t="e">
        <f>"##RED_5_FIELD##"&amp;Tidtager!#REF!&amp;"##RED_5_FIELD##"</f>
        <v>#REF!</v>
      </c>
      <c r="W5" t="e">
        <f>"##RED_5_FIELD##"&amp;Tidtager!#REF!&amp;"##RED_5_FIELD##"</f>
        <v>#REF!</v>
      </c>
      <c r="X5" t="e">
        <f>"##RED_5_FIELD##"&amp;Tidtager!#REF!&amp;"##RED_5_FIELD##"</f>
        <v>#REF!</v>
      </c>
      <c r="Y5" t="e">
        <f>"##RED_5_FIELD##"&amp;Tidtager!#REF!&amp;"##RED_5_FIELD##"</f>
        <v>#REF!</v>
      </c>
      <c r="Z5" t="e">
        <f>"##RED_5_FIELD##"&amp;Tidtager!#REF!&amp;"##RED_5_FIELD##"</f>
        <v>#REF!</v>
      </c>
      <c r="AA5" t="e">
        <f>"##RED_5_FIELD##"&amp;Tidtager!#REF!&amp;"##RED_5_FIELD##"</f>
        <v>#REF!</v>
      </c>
      <c r="AB5" t="e">
        <f>"##RED_5_FIELD##"&amp;Tidtager!#REF!&amp;"##RED_5_FIELD##"</f>
        <v>#REF!</v>
      </c>
      <c r="AC5" t="e">
        <f>"##RED_5_FIELD##"&amp;Tidtager!#REF!&amp;"##RED_5_FIELD##"</f>
        <v>#REF!</v>
      </c>
      <c r="AD5" t="e">
        <f>"##RED_5_FIELD##"&amp;Tidtager!#REF!&amp;"##RED_5_FIELD##"</f>
        <v>#REF!</v>
      </c>
      <c r="AE5" t="e">
        <f>"##RED_5_FIELD##"&amp;Tidtager!#REF!&amp;"##RED_5_FIELD##"</f>
        <v>#REF!</v>
      </c>
      <c r="AF5" t="e">
        <f>"##RED_5_FIELD##"&amp;Tidtager!#REF!&amp;"##RED_5_FIELD##"</f>
        <v>#REF!</v>
      </c>
      <c r="AG5" t="e">
        <f>"##RED_5_FIELD##"&amp;Tidtager!#REF!&amp;"##RED_5_FIELD##"</f>
        <v>#REF!</v>
      </c>
      <c r="AH5" t="e">
        <f>"##RED_5_FIELD##"&amp;Tidtager!#REF!&amp;"##RED_5_FIELD##"</f>
        <v>#REF!</v>
      </c>
      <c r="AI5" t="e">
        <f>"##RED_5_FIELD##"&amp;Tidtager!#REF!&amp;"##RED_5_FIELD##"</f>
        <v>#REF!</v>
      </c>
      <c r="AJ5" t="e">
        <f>"##RED_5_FIELD##"&amp;Tidtager!#REF!&amp;"##RED_5_FIELD##"</f>
        <v>#REF!</v>
      </c>
      <c r="AK5" t="e">
        <f>"##RED_5_FIELD##"&amp;Tidtager!#REF!&amp;"##RED_5_FIELD##"</f>
        <v>#REF!</v>
      </c>
      <c r="AL5" t="e">
        <f>"##RED_5_FIELD##"&amp;Tidtager!#REF!&amp;"##RED_5_FIELD##"</f>
        <v>#REF!</v>
      </c>
      <c r="AM5" t="e">
        <f>"##RED_5_FIELD##"&amp;Tidtager!#REF!&amp;"##RED_5_FIELD##"</f>
        <v>#REF!</v>
      </c>
      <c r="AN5" t="e">
        <f>"##RED_5_FIELD##"&amp;Tidtager!#REF!&amp;"##RED_5_FIELD##"</f>
        <v>#REF!</v>
      </c>
      <c r="AO5" t="e">
        <f>"##RED_5_FIELD##"&amp;Tidtager!#REF!&amp;"##RED_5_FIELD##"</f>
        <v>#REF!</v>
      </c>
      <c r="AP5" t="e">
        <f>"##RED_5_FIELD##"&amp;Tidtager!#REF!&amp;"##RED_5_FIELD##"</f>
        <v>#REF!</v>
      </c>
      <c r="AQ5" t="e">
        <f>"##RED_5_FIELD##"&amp;Tidtager!#REF!&amp;"##RED_5_FIELD##"</f>
        <v>#REF!</v>
      </c>
      <c r="AR5" t="e">
        <f>"##RED_5_FIELD##"&amp;Tidtager!#REF!&amp;"##RED_5_FIELD##"</f>
        <v>#REF!</v>
      </c>
      <c r="AS5" t="e">
        <f>"##RED_5_FIELD##"&amp;Tidtager!#REF!&amp;"##RED_5_FIELD##"</f>
        <v>#REF!</v>
      </c>
      <c r="AT5" t="e">
        <f>"##RED_5_FIELD##"&amp;Tidtager!#REF!&amp;"##RED_5_FIELD##"</f>
        <v>#REF!</v>
      </c>
      <c r="AU5" t="e">
        <f>"##RED_5_FIELD##"&amp;Tidtager!#REF!&amp;"##RED_5_FIELD##"</f>
        <v>#REF!</v>
      </c>
      <c r="AV5" t="e">
        <f>"##RED_5_FIELD##"&amp;Tidtager!#REF!&amp;"##RED_5_FIELD##"</f>
        <v>#REF!</v>
      </c>
      <c r="AW5" t="e">
        <f>"##RED_5_FIELD##"&amp;Tidtager!#REF!&amp;"##RED_5_FIELD##"</f>
        <v>#REF!</v>
      </c>
      <c r="AX5" t="e">
        <f>"##RED_5_FIELD##"&amp;Tidtager!#REF!&amp;"##RED_5_FIELD##"</f>
        <v>#REF!</v>
      </c>
      <c r="AY5" t="e">
        <f>"##RED_5_FIELD##"&amp;Tidtager!#REF!&amp;"##RED_5_FIELD##"</f>
        <v>#REF!</v>
      </c>
      <c r="AZ5" t="e">
        <f>"##RED_5_FIELD##"&amp;Tidtager!#REF!&amp;"##RED_5_FIELD##"</f>
        <v>#REF!</v>
      </c>
    </row>
    <row r="7" spans="1:52" ht="12.75">
      <c r="A7" t="str">
        <f>"##BLUE_1_FIELD##"&amp;Tidtager!C17&amp;"##BLUE_1_FIELD##"</f>
        <v>##BLUE_1_FIELD## ##BLUE_1_FIELD##</v>
      </c>
      <c r="B7" t="str">
        <f>"##BLUE_1_FIELD##"&amp;Tidtager!D17&amp;"##BLUE_1_FIELD##"</f>
        <v>##BLUE_1_FIELD## ##BLUE_1_FIELD##</v>
      </c>
      <c r="C7" t="str">
        <f>"##BLUE_1_FIELD##"&amp;Tidtager!E17&amp;"##BLUE_1_FIELD##"</f>
        <v>##BLUE_1_FIELD####BLUE_1_FIELD##</v>
      </c>
      <c r="D7" t="str">
        <f>"##BLUE_1_FIELD##"&amp;Tidtager!F17&amp;"##BLUE_1_FIELD##"</f>
        <v>##BLUE_1_FIELD####BLUE_1_FIELD##</v>
      </c>
      <c r="E7" t="str">
        <f>"##BLUE_1_FIELD##"&amp;Tidtager!G17&amp;"##BLUE_1_FIELD##"</f>
        <v>##BLUE_1_FIELD####BLUE_1_FIELD##</v>
      </c>
      <c r="F7" t="str">
        <f>"##BLUE_1_FIELD##"&amp;Tidtager!H17&amp;"##BLUE_1_FIELD##"</f>
        <v>##BLUE_1_FIELD####BLUE_1_FIELD##</v>
      </c>
      <c r="G7" t="str">
        <f>"##BLUE_1_FIELD##"&amp;Tidtager!I17&amp;"##BLUE_1_FIELD##"</f>
        <v>##BLUE_1_FIELD####BLUE_1_FIELD##</v>
      </c>
      <c r="H7" t="str">
        <f>"##BLUE_1_FIELD##"&amp;Tidtager!J17&amp;"##BLUE_1_FIELD##"</f>
        <v>##BLUE_1_FIELD##2##BLUE_1_FIELD##</v>
      </c>
      <c r="I7" t="str">
        <f>"##BLUE_1_FIELD##"&amp;Tidtager!K17&amp;"##BLUE_1_FIELD##"</f>
        <v>##BLUE_1_FIELD####BLUE_1_FIELD##</v>
      </c>
      <c r="J7" t="str">
        <f>"##BLUE_1_FIELD##"&amp;Tidtager!L17&amp;"##BLUE_1_FIELD##"</f>
        <v>##BLUE_1_FIELD####BLUE_1_FIELD##</v>
      </c>
      <c r="K7" t="str">
        <f>"##BLUE_1_FIELD##"&amp;Tidtager!M17&amp;"##BLUE_1_FIELD##"</f>
        <v>##BLUE_1_FIELD####BLUE_1_FIELD##</v>
      </c>
      <c r="L7" t="str">
        <f>"##BLUE_1_FIELD##"&amp;Tidtager!N17&amp;"##BLUE_1_FIELD##"</f>
        <v>##BLUE_1_FIELD####BLUE_1_FIELD##</v>
      </c>
      <c r="M7" t="str">
        <f>"##BLUE_1_FIELD##"&amp;Tidtager!O17&amp;"##BLUE_1_FIELD##"</f>
        <v>##BLUE_1_FIELD####BLUE_1_FIELD##</v>
      </c>
      <c r="N7" t="str">
        <f>"##BLUE_1_FIELD##"&amp;Tidtager!P17&amp;"##BLUE_1_FIELD##"</f>
        <v>##BLUE_1_FIELD####BLUE_1_FIELD##</v>
      </c>
      <c r="O7" t="e">
        <f>"##BLUE_1_FIELD##"&amp;Tidtager!#REF!&amp;"##BLUE_1_FIELD##"</f>
        <v>#REF!</v>
      </c>
      <c r="P7" t="e">
        <f>"##BLUE_1_FIELD##"&amp;Tidtager!#REF!&amp;"##BLUE_1_FIELD##"</f>
        <v>#REF!</v>
      </c>
      <c r="Q7" t="str">
        <f>"##BLUE_1_FIELD##"&amp;Tidtager!Q17&amp;"##BLUE_1_FIELD##"</f>
        <v>##BLUE_1_FIELD####BLUE_1_FIELD##</v>
      </c>
      <c r="R7" t="str">
        <f>"##BLUE_1_FIELD##"&amp;Tidtager!R17&amp;"##BLUE_1_FIELD##"</f>
        <v>##BLUE_1_FIELD####BLUE_1_FIELD##</v>
      </c>
      <c r="S7" t="str">
        <f>"##BLUE_1_FIELD##"&amp;Tidtager!S17&amp;"##BLUE_1_FIELD##"</f>
        <v>##BLUE_1_FIELD####BLUE_1_FIELD##</v>
      </c>
      <c r="T7" t="str">
        <f>"##BLUE_1_FIELD##"&amp;Tidtager!T17&amp;"##BLUE_1_FIELD##"</f>
        <v>##BLUE_1_FIELD##4##BLUE_1_FIELD##</v>
      </c>
      <c r="U7" t="str">
        <f>"##BLUE_1_FIELD##"&amp;Tidtager!U17&amp;"##BLUE_1_FIELD##"</f>
        <v>##BLUE_1_FIELD####BLUE_1_FIELD##</v>
      </c>
      <c r="V7" t="str">
        <f>"##BLUE_1_FIELD##"&amp;Tidtager!V17&amp;"##BLUE_1_FIELD##"</f>
        <v>##BLUE_1_FIELD####BLUE_1_FIELD##</v>
      </c>
      <c r="W7" t="str">
        <f>"##BLUE_1_FIELD##"&amp;Tidtager!W17&amp;"##BLUE_1_FIELD##"</f>
        <v>##BLUE_1_FIELD####BLUE_1_FIELD##</v>
      </c>
      <c r="X7" t="str">
        <f>"##BLUE_1_FIELD##"&amp;Tidtager!X17&amp;"##BLUE_1_FIELD##"</f>
        <v>##BLUE_1_FIELD####BLUE_1_FIELD##</v>
      </c>
      <c r="Y7" t="str">
        <f>"##BLUE_1_FIELD##"&amp;Tidtager!Y17&amp;"##BLUE_1_FIELD##"</f>
        <v>##BLUE_1_FIELD####BLUE_1_FIELD##</v>
      </c>
      <c r="Z7" t="str">
        <f>"##BLUE_1_FIELD##"&amp;Tidtager!Z17&amp;"##BLUE_1_FIELD##"</f>
        <v>##BLUE_1_FIELD####BLUE_1_FIELD##</v>
      </c>
      <c r="AA7" t="str">
        <f>"##BLUE_1_FIELD##"&amp;Tidtager!AA17&amp;"##BLUE_1_FIELD##"</f>
        <v>##BLUE_1_FIELD####BLUE_1_FIELD##</v>
      </c>
      <c r="AB7" t="str">
        <f>"##BLUE_1_FIELD##"&amp;Tidtager!AB17&amp;"##BLUE_1_FIELD##"</f>
        <v>##BLUE_1_FIELD####BLUE_1_FIELD##</v>
      </c>
      <c r="AC7" t="str">
        <f>"##BLUE_1_FIELD##"&amp;Tidtager!AC17&amp;"##BLUE_1_FIELD##"</f>
        <v>##BLUE_1_FIELD####BLUE_1_FIELD##</v>
      </c>
      <c r="AD7" t="str">
        <f>"##BLUE_1_FIELD##"&amp;Tidtager!AD17&amp;"##BLUE_1_FIELD##"</f>
        <v>##BLUE_1_FIELD##1##BLUE_1_FIELD##</v>
      </c>
      <c r="AE7" t="str">
        <f>"##BLUE_1_FIELD##"&amp;Tidtager!AE17&amp;"##BLUE_1_FIELD##"</f>
        <v>##BLUE_1_FIELD####BLUE_1_FIELD##</v>
      </c>
      <c r="AF7" t="str">
        <f>"##BLUE_1_FIELD##"&amp;Tidtager!AF17&amp;"##BLUE_1_FIELD##"</f>
        <v>##BLUE_1_FIELD####BLUE_1_FIELD##</v>
      </c>
      <c r="AG7" t="e">
        <f>"##BLUE_1_FIELD##"&amp;Tidtager!#REF!&amp;"##BLUE_1_FIELD##"</f>
        <v>#REF!</v>
      </c>
      <c r="AH7" t="e">
        <f>"##BLUE_1_FIELD##"&amp;Tidtager!#REF!&amp;"##BLUE_1_FIELD##"</f>
        <v>#REF!</v>
      </c>
      <c r="AI7" t="str">
        <f>"##BLUE_1_FIELD##"&amp;Tidtager!AG17&amp;"##BLUE_1_FIELD##"</f>
        <v>##BLUE_1_FIELD####BLUE_1_FIELD##</v>
      </c>
      <c r="AJ7" t="str">
        <f>"##BLUE_1_FIELD##"&amp;Tidtager!AH17&amp;"##BLUE_1_FIELD##"</f>
        <v>##BLUE_1_FIELD####BLUE_1_FIELD##</v>
      </c>
      <c r="AK7" t="str">
        <f>"##BLUE_1_FIELD##"&amp;Tidtager!AI17&amp;"##BLUE_1_FIELD##"</f>
        <v>##BLUE_1_FIELD####BLUE_1_FIELD##</v>
      </c>
      <c r="AL7" t="str">
        <f>"##BLUE_1_FIELD##"&amp;Tidtager!AJ17&amp;"##BLUE_1_FIELD##"</f>
        <v>##BLUE_1_FIELD####BLUE_1_FIELD##</v>
      </c>
      <c r="AM7" t="str">
        <f>"##BLUE_1_FIELD##"&amp;Tidtager!AK17&amp;"##BLUE_1_FIELD##"</f>
        <v>##BLUE_1_FIELD####BLUE_1_FIELD##</v>
      </c>
      <c r="AN7" t="str">
        <f>"##BLUE_1_FIELD##"&amp;Tidtager!AL17&amp;"##BLUE_1_FIELD##"</f>
        <v>##BLUE_1_FIELD####BLUE_1_FIELD##</v>
      </c>
      <c r="AO7" t="str">
        <f>"##BLUE_1_FIELD##"&amp;Tidtager!AM17&amp;"##BLUE_1_FIELD##"</f>
        <v>##BLUE_1_FIELD####BLUE_1_FIELD##</v>
      </c>
      <c r="AP7" t="str">
        <f>"##BLUE_1_FIELD##"&amp;Tidtager!AN17&amp;"##BLUE_1_FIELD##"</f>
        <v>##BLUE_1_FIELD##3##BLUE_1_FIELD##</v>
      </c>
      <c r="AQ7" t="e">
        <f>"##BLUE_1_FIELD##"&amp;Tidtager!#REF!&amp;"##BLUE_1_FIELD##"</f>
        <v>#REF!</v>
      </c>
      <c r="AR7" t="e">
        <f>"##BLUE_1_FIELD##"&amp;Tidtager!#REF!&amp;"##BLUE_1_FIELD##"</f>
        <v>#REF!</v>
      </c>
      <c r="AS7" t="e">
        <f>"##BLUE_1_FIELD##"&amp;Tidtager!#REF!&amp;"##BLUE_1_FIELD##"</f>
        <v>#REF!</v>
      </c>
      <c r="AT7" t="e">
        <f>"##BLUE_1_FIELD##"&amp;Tidtager!#REF!&amp;"##BLUE_1_FIELD##"</f>
        <v>#REF!</v>
      </c>
      <c r="AU7" t="e">
        <f>"##BLUE_1_FIELD##"&amp;Tidtager!#REF!&amp;"##BLUE_1_FIELD##"</f>
        <v>#REF!</v>
      </c>
      <c r="AV7" t="str">
        <f>"##BLUE_1_FIELD##"&amp;Tidtager!AQ17&amp;"##BLUE_1_FIELD##"</f>
        <v>##BLUE_1_FIELD## ##BLUE_1_FIELD##</v>
      </c>
      <c r="AW7" t="str">
        <f>"##BLUE_1_FIELD##"&amp;Tidtager!AR17&amp;"##BLUE_1_FIELD##"</f>
        <v>##BLUE_1_FIELD####BLUE_1_FIELD##</v>
      </c>
      <c r="AX7" t="str">
        <f>"##BLUE_1_FIELD##"&amp;Tidtager!AS17&amp;"##BLUE_1_FIELD##"</f>
        <v>##BLUE_1_FIELD####BLUE_1_FIELD##</v>
      </c>
      <c r="AY7" t="str">
        <f>"##BLUE_1_FIELD##"&amp;Tidtager!AT17&amp;"##BLUE_1_FIELD##"</f>
        <v>##BLUE_1_FIELD####BLUE_1_FIELD##</v>
      </c>
      <c r="AZ7" t="str">
        <f>"##BLUE_1_FIELD##"&amp;Tidtager!AU17&amp;"##BLUE_1_FIELD##"</f>
        <v>##BLUE_1_FIELD##Hold##BLUE_1_FIELD##</v>
      </c>
    </row>
    <row r="8" spans="1:52" ht="12.75">
      <c r="A8" t="str">
        <f>"##BLUE_2_FIELD##"&amp;Tidtager!C18&amp;"##BLUE_2_FIELD##"</f>
        <v>##BLUE_2_FIELD## ##BLUE_2_FIELD##</v>
      </c>
      <c r="B8" t="str">
        <f>"##BLUE_2_FIELD##"&amp;Tidtager!D18&amp;"##BLUE_2_FIELD##"</f>
        <v>##BLUE_2_FIELD## ##BLUE_2_FIELD##</v>
      </c>
      <c r="C8" t="str">
        <f>"##BLUE_2_FIELD##"&amp;Tidtager!E18&amp;"##BLUE_2_FIELD##"</f>
        <v>##BLUE_2_FIELD####BLUE_2_FIELD##</v>
      </c>
      <c r="D8" t="str">
        <f>"##BLUE_2_FIELD##"&amp;Tidtager!F18&amp;"##BLUE_2_FIELD##"</f>
        <v>##BLUE_2_FIELD####BLUE_2_FIELD##</v>
      </c>
      <c r="E8" t="str">
        <f>"##BLUE_2_FIELD##"&amp;Tidtager!G18&amp;"##BLUE_2_FIELD##"</f>
        <v>##BLUE_2_FIELD####BLUE_2_FIELD##</v>
      </c>
      <c r="F8" t="str">
        <f>"##BLUE_2_FIELD##"&amp;Tidtager!H18&amp;"##BLUE_2_FIELD##"</f>
        <v>##BLUE_2_FIELD####BLUE_2_FIELD##</v>
      </c>
      <c r="G8" t="str">
        <f>"##BLUE_2_FIELD##"&amp;Tidtager!I18&amp;"##BLUE_2_FIELD##"</f>
        <v>##BLUE_2_FIELD####BLUE_2_FIELD##</v>
      </c>
      <c r="H8" t="str">
        <f>"##BLUE_2_FIELD##"&amp;Tidtager!J18&amp;"##BLUE_2_FIELD##"</f>
        <v>##BLUE_2_FIELD####BLUE_2_FIELD##</v>
      </c>
      <c r="I8" t="str">
        <f>"##BLUE_2_FIELD##"&amp;Tidtager!K18&amp;"##BLUE_2_FIELD##"</f>
        <v>##BLUE_2_FIELD####BLUE_2_FIELD##</v>
      </c>
      <c r="J8" t="str">
        <f>"##BLUE_2_FIELD##"&amp;Tidtager!L18&amp;"##BLUE_2_FIELD##"</f>
        <v>##BLUE_2_FIELD##1##BLUE_2_FIELD##</v>
      </c>
      <c r="K8" t="str">
        <f>"##BLUE_2_FIELD##"&amp;Tidtager!M18&amp;"##BLUE_2_FIELD##"</f>
        <v>##BLUE_2_FIELD####BLUE_2_FIELD##</v>
      </c>
      <c r="L8" t="str">
        <f>"##BLUE_2_FIELD##"&amp;Tidtager!N18&amp;"##BLUE_2_FIELD##"</f>
        <v>##BLUE_2_FIELD####BLUE_2_FIELD##</v>
      </c>
      <c r="M8" t="str">
        <f>"##BLUE_2_FIELD##"&amp;Tidtager!O18&amp;"##BLUE_2_FIELD##"</f>
        <v>##BLUE_2_FIELD####BLUE_2_FIELD##</v>
      </c>
      <c r="N8" t="str">
        <f>"##BLUE_2_FIELD##"&amp;Tidtager!P18&amp;"##BLUE_2_FIELD##"</f>
        <v>##BLUE_2_FIELD####BLUE_2_FIELD##</v>
      </c>
      <c r="O8" t="e">
        <f>"##BLUE_2_FIELD##"&amp;Tidtager!#REF!&amp;"##BLUE_2_FIELD##"</f>
        <v>#REF!</v>
      </c>
      <c r="P8" t="e">
        <f>"##BLUE_2_FIELD##"&amp;Tidtager!#REF!&amp;"##BLUE_2_FIELD##"</f>
        <v>#REF!</v>
      </c>
      <c r="Q8" t="str">
        <f>"##BLUE_2_FIELD##"&amp;Tidtager!Q18&amp;"##BLUE_2_FIELD##"</f>
        <v>##BLUE_2_FIELD####BLUE_2_FIELD##</v>
      </c>
      <c r="R8" t="str">
        <f>"##BLUE_2_FIELD##"&amp;Tidtager!R18&amp;"##BLUE_2_FIELD##"</f>
        <v>##BLUE_2_FIELD##3##BLUE_2_FIELD##</v>
      </c>
      <c r="S8" t="str">
        <f>"##BLUE_2_FIELD##"&amp;Tidtager!S18&amp;"##BLUE_2_FIELD##"</f>
        <v>##BLUE_2_FIELD####BLUE_2_FIELD##</v>
      </c>
      <c r="T8" t="str">
        <f>"##BLUE_2_FIELD##"&amp;Tidtager!T18&amp;"##BLUE_2_FIELD##"</f>
        <v>##BLUE_2_FIELD####BLUE_2_FIELD##</v>
      </c>
      <c r="U8" t="str">
        <f>"##BLUE_2_FIELD##"&amp;Tidtager!U18&amp;"##BLUE_2_FIELD##"</f>
        <v>##BLUE_2_FIELD####BLUE_2_FIELD##</v>
      </c>
      <c r="V8" t="str">
        <f>"##BLUE_2_FIELD##"&amp;Tidtager!V18&amp;"##BLUE_2_FIELD##"</f>
        <v>##BLUE_2_FIELD####BLUE_2_FIELD##</v>
      </c>
      <c r="W8" t="str">
        <f>"##BLUE_2_FIELD##"&amp;Tidtager!W18&amp;"##BLUE_2_FIELD##"</f>
        <v>##BLUE_2_FIELD####BLUE_2_FIELD##</v>
      </c>
      <c r="X8" t="str">
        <f>"##BLUE_2_FIELD##"&amp;Tidtager!X18&amp;"##BLUE_2_FIELD##"</f>
        <v>##BLUE_2_FIELD####BLUE_2_FIELD##</v>
      </c>
      <c r="Y8" t="str">
        <f>"##BLUE_2_FIELD##"&amp;Tidtager!Y18&amp;"##BLUE_2_FIELD##"</f>
        <v>##BLUE_2_FIELD####BLUE_2_FIELD##</v>
      </c>
      <c r="Z8" t="str">
        <f>"##BLUE_2_FIELD##"&amp;Tidtager!Z18&amp;"##BLUE_2_FIELD##"</f>
        <v>##BLUE_2_FIELD####BLUE_2_FIELD##</v>
      </c>
      <c r="AA8" t="str">
        <f>"##BLUE_2_FIELD##"&amp;Tidtager!AA18&amp;"##BLUE_2_FIELD##"</f>
        <v>##BLUE_2_FIELD####BLUE_2_FIELD##</v>
      </c>
      <c r="AB8" t="str">
        <f>"##BLUE_2_FIELD##"&amp;Tidtager!AB18&amp;"##BLUE_2_FIELD##"</f>
        <v>##BLUE_2_FIELD####BLUE_2_FIELD##</v>
      </c>
      <c r="AC8" t="str">
        <f>"##BLUE_2_FIELD##"&amp;Tidtager!AC18&amp;"##BLUE_2_FIELD##"</f>
        <v>##BLUE_2_FIELD####BLUE_2_FIELD##</v>
      </c>
      <c r="AD8" t="str">
        <f>"##BLUE_2_FIELD##"&amp;Tidtager!AD18&amp;"##BLUE_2_FIELD##"</f>
        <v>##BLUE_2_FIELD####BLUE_2_FIELD##</v>
      </c>
      <c r="AE8" t="str">
        <f>"##BLUE_2_FIELD##"&amp;Tidtager!AE18&amp;"##BLUE_2_FIELD##"</f>
        <v>##BLUE_2_FIELD####BLUE_2_FIELD##</v>
      </c>
      <c r="AF8" t="str">
        <f>"##BLUE_2_FIELD##"&amp;Tidtager!AF18&amp;"##BLUE_2_FIELD##"</f>
        <v>##BLUE_2_FIELD##2##BLUE_2_FIELD##</v>
      </c>
      <c r="AG8" t="e">
        <f>"##BLUE_2_FIELD##"&amp;Tidtager!#REF!&amp;"##BLUE_2_FIELD##"</f>
        <v>#REF!</v>
      </c>
      <c r="AH8" t="e">
        <f>"##BLUE_2_FIELD##"&amp;Tidtager!#REF!&amp;"##BLUE_2_FIELD##"</f>
        <v>#REF!</v>
      </c>
      <c r="AI8" t="str">
        <f>"##BLUE_2_FIELD##"&amp;Tidtager!AG18&amp;"##BLUE_2_FIELD##"</f>
        <v>##BLUE_2_FIELD####BLUE_2_FIELD##</v>
      </c>
      <c r="AJ8" t="str">
        <f>"##BLUE_2_FIELD##"&amp;Tidtager!AH18&amp;"##BLUE_2_FIELD##"</f>
        <v>##BLUE_2_FIELD####BLUE_2_FIELD##</v>
      </c>
      <c r="AK8" t="str">
        <f>"##BLUE_2_FIELD##"&amp;Tidtager!AI18&amp;"##BLUE_2_FIELD##"</f>
        <v>##BLUE_2_FIELD####BLUE_2_FIELD##</v>
      </c>
      <c r="AL8" t="str">
        <f>"##BLUE_2_FIELD##"&amp;Tidtager!AJ18&amp;"##BLUE_2_FIELD##"</f>
        <v>##BLUE_2_FIELD####BLUE_2_FIELD##</v>
      </c>
      <c r="AM8" t="str">
        <f>"##BLUE_2_FIELD##"&amp;Tidtager!AK18&amp;"##BLUE_2_FIELD##"</f>
        <v>##BLUE_2_FIELD####BLUE_2_FIELD##</v>
      </c>
      <c r="AN8" t="str">
        <f>"##BLUE_2_FIELD##"&amp;Tidtager!AL18&amp;"##BLUE_2_FIELD##"</f>
        <v>##BLUE_2_FIELD##4##BLUE_2_FIELD##</v>
      </c>
      <c r="AO8" t="str">
        <f>"##BLUE_2_FIELD##"&amp;Tidtager!AM18&amp;"##BLUE_2_FIELD##"</f>
        <v>##BLUE_2_FIELD####BLUE_2_FIELD##</v>
      </c>
      <c r="AP8" t="str">
        <f>"##BLUE_2_FIELD##"&amp;Tidtager!AN18&amp;"##BLUE_2_FIELD##"</f>
        <v>##BLUE_2_FIELD####BLUE_2_FIELD##</v>
      </c>
      <c r="AQ8" t="e">
        <f>"##BLUE_2_FIELD##"&amp;Tidtager!#REF!&amp;"##BLUE_2_FIELD##"</f>
        <v>#REF!</v>
      </c>
      <c r="AR8" t="e">
        <f>"##BLUE_2_FIELD##"&amp;Tidtager!#REF!&amp;"##BLUE_2_FIELD##"</f>
        <v>#REF!</v>
      </c>
      <c r="AS8" t="e">
        <f>"##BLUE_2_FIELD##"&amp;Tidtager!#REF!&amp;"##BLUE_2_FIELD##"</f>
        <v>#REF!</v>
      </c>
      <c r="AT8" t="e">
        <f>"##BLUE_2_FIELD##"&amp;Tidtager!#REF!&amp;"##BLUE_2_FIELD##"</f>
        <v>#REF!</v>
      </c>
      <c r="AU8" t="e">
        <f>"##BLUE_2_FIELD##"&amp;Tidtager!#REF!&amp;"##BLUE_2_FIELD##"</f>
        <v>#REF!</v>
      </c>
      <c r="AV8" t="str">
        <f>"##BLUE_2_FIELD##"&amp;Tidtager!AQ18&amp;"##BLUE_2_FIELD##"</f>
        <v>##BLUE_2_FIELD## ##BLUE_2_FIELD##</v>
      </c>
      <c r="AW8" t="str">
        <f>"##BLUE_2_FIELD##"&amp;Tidtager!AR18&amp;"##BLUE_2_FIELD##"</f>
        <v>##BLUE_2_FIELD####BLUE_2_FIELD##</v>
      </c>
      <c r="AX8" t="str">
        <f>"##BLUE_2_FIELD##"&amp;Tidtager!AS18&amp;"##BLUE_2_FIELD##"</f>
        <v>##BLUE_2_FIELD####BLUE_2_FIELD##</v>
      </c>
      <c r="AY8" t="str">
        <f>"##BLUE_2_FIELD##"&amp;Tidtager!AT18&amp;"##BLUE_2_FIELD##"</f>
        <v>##BLUE_2_FIELD####BLUE_2_FIELD##</v>
      </c>
      <c r="AZ8" t="str">
        <f>"##BLUE_2_FIELD##"&amp;Tidtager!AU18&amp;"##BLUE_2_FIELD##"</f>
        <v>##BLUE_2_FIELD####BLUE_2_FIELD##</v>
      </c>
    </row>
    <row r="9" spans="1:52" ht="12.75">
      <c r="A9" t="str">
        <f>"##BLUE_3_FIELD##"&amp;Tidtager!C19&amp;"##BLUE_3_FIELD##"</f>
        <v>##BLUE_3_FIELD## ##BLUE_3_FIELD##</v>
      </c>
      <c r="B9" t="str">
        <f>"##BLUE_3_FIELD##"&amp;Tidtager!D19&amp;"##BLUE_3_FIELD##"</f>
        <v>##BLUE_3_FIELD## ##BLUE_3_FIELD##</v>
      </c>
      <c r="C9" t="str">
        <f>"##BLUE_3_FIELD##"&amp;Tidtager!E19&amp;"##BLUE_3_FIELD##"</f>
        <v>##BLUE_3_FIELD####BLUE_3_FIELD##</v>
      </c>
      <c r="D9" t="str">
        <f>"##BLUE_3_FIELD##"&amp;Tidtager!F19&amp;"##BLUE_3_FIELD##"</f>
        <v>##BLUE_3_FIELD####BLUE_3_FIELD##</v>
      </c>
      <c r="E9" t="str">
        <f>"##BLUE_3_FIELD##"&amp;Tidtager!G19&amp;"##BLUE_3_FIELD##"</f>
        <v>##BLUE_3_FIELD####BLUE_3_FIELD##</v>
      </c>
      <c r="F9" t="str">
        <f>"##BLUE_3_FIELD##"&amp;Tidtager!H19&amp;"##BLUE_3_FIELD##"</f>
        <v>##BLUE_3_FIELD####BLUE_3_FIELD##</v>
      </c>
      <c r="G9" t="str">
        <f>"##BLUE_3_FIELD##"&amp;Tidtager!I19&amp;"##BLUE_3_FIELD##"</f>
        <v>##BLUE_3_FIELD####BLUE_3_FIELD##</v>
      </c>
      <c r="H9" t="str">
        <f>"##BLUE_3_FIELD##"&amp;Tidtager!J19&amp;"##BLUE_3_FIELD##"</f>
        <v>##BLUE_3_FIELD####BLUE_3_FIELD##</v>
      </c>
      <c r="I9" t="str">
        <f>"##BLUE_3_FIELD##"&amp;Tidtager!K19&amp;"##BLUE_3_FIELD##"</f>
        <v>##BLUE_3_FIELD####BLUE_3_FIELD##</v>
      </c>
      <c r="J9" t="str">
        <f>"##BLUE_3_FIELD##"&amp;Tidtager!L19&amp;"##BLUE_3_FIELD##"</f>
        <v>##BLUE_3_FIELD####BLUE_3_FIELD##</v>
      </c>
      <c r="K9" t="str">
        <f>"##BLUE_3_FIELD##"&amp;Tidtager!M19&amp;"##BLUE_3_FIELD##"</f>
        <v>##BLUE_3_FIELD####BLUE_3_FIELD##</v>
      </c>
      <c r="L9" t="str">
        <f>"##BLUE_3_FIELD##"&amp;Tidtager!N19&amp;"##BLUE_3_FIELD##"</f>
        <v>##BLUE_3_FIELD####BLUE_3_FIELD##</v>
      </c>
      <c r="M9" t="str">
        <f>"##BLUE_3_FIELD##"&amp;Tidtager!O19&amp;"##BLUE_3_FIELD##"</f>
        <v>##BLUE_3_FIELD####BLUE_3_FIELD##</v>
      </c>
      <c r="N9" t="str">
        <f>"##BLUE_3_FIELD##"&amp;Tidtager!P19&amp;"##BLUE_3_FIELD##"</f>
        <v>##BLUE_3_FIELD##1##BLUE_3_FIELD##</v>
      </c>
      <c r="O9" t="e">
        <f>"##BLUE_3_FIELD##"&amp;Tidtager!#REF!&amp;"##BLUE_3_FIELD##"</f>
        <v>#REF!</v>
      </c>
      <c r="P9" t="e">
        <f>"##BLUE_3_FIELD##"&amp;Tidtager!#REF!&amp;"##BLUE_3_FIELD##"</f>
        <v>#REF!</v>
      </c>
      <c r="Q9" t="str">
        <f>"##BLUE_3_FIELD##"&amp;Tidtager!Q19&amp;"##BLUE_3_FIELD##"</f>
        <v>##BLUE_3_FIELD####BLUE_3_FIELD##</v>
      </c>
      <c r="R9" t="str">
        <f>"##BLUE_3_FIELD##"&amp;Tidtager!R19&amp;"##BLUE_3_FIELD##"</f>
        <v>##BLUE_3_FIELD####BLUE_3_FIELD##</v>
      </c>
      <c r="S9" t="str">
        <f>"##BLUE_3_FIELD##"&amp;Tidtager!S19&amp;"##BLUE_3_FIELD##"</f>
        <v>##BLUE_3_FIELD####BLUE_3_FIELD##</v>
      </c>
      <c r="T9" t="str">
        <f>"##BLUE_3_FIELD##"&amp;Tidtager!T19&amp;"##BLUE_3_FIELD##"</f>
        <v>##BLUE_3_FIELD####BLUE_3_FIELD##</v>
      </c>
      <c r="U9" t="str">
        <f>"##BLUE_3_FIELD##"&amp;Tidtager!U19&amp;"##BLUE_3_FIELD##"</f>
        <v>##BLUE_3_FIELD####BLUE_3_FIELD##</v>
      </c>
      <c r="V9" t="str">
        <f>"##BLUE_3_FIELD##"&amp;Tidtager!V19&amp;"##BLUE_3_FIELD##"</f>
        <v>##BLUE_3_FIELD##3##BLUE_3_FIELD##</v>
      </c>
      <c r="W9" t="str">
        <f>"##BLUE_3_FIELD##"&amp;Tidtager!W19&amp;"##BLUE_3_FIELD##"</f>
        <v>##BLUE_3_FIELD####BLUE_3_FIELD##</v>
      </c>
      <c r="X9" t="str">
        <f>"##BLUE_3_FIELD##"&amp;Tidtager!X19&amp;"##BLUE_3_FIELD##"</f>
        <v>##BLUE_3_FIELD####BLUE_3_FIELD##</v>
      </c>
      <c r="Y9" t="str">
        <f>"##BLUE_3_FIELD##"&amp;Tidtager!Y19&amp;"##BLUE_3_FIELD##"</f>
        <v>##BLUE_3_FIELD####BLUE_3_FIELD##</v>
      </c>
      <c r="Z9" t="str">
        <f>"##BLUE_3_FIELD##"&amp;Tidtager!Z19&amp;"##BLUE_3_FIELD##"</f>
        <v>##BLUE_3_FIELD####BLUE_3_FIELD##</v>
      </c>
      <c r="AA9" t="str">
        <f>"##BLUE_3_FIELD##"&amp;Tidtager!AA19&amp;"##BLUE_3_FIELD##"</f>
        <v>##BLUE_3_FIELD####BLUE_3_FIELD##</v>
      </c>
      <c r="AB9" t="str">
        <f>"##BLUE_3_FIELD##"&amp;Tidtager!AB19&amp;"##BLUE_3_FIELD##"</f>
        <v>##BLUE_3_FIELD##2##BLUE_3_FIELD##</v>
      </c>
      <c r="AC9" t="str">
        <f>"##BLUE_3_FIELD##"&amp;Tidtager!AC19&amp;"##BLUE_3_FIELD##"</f>
        <v>##BLUE_3_FIELD####BLUE_3_FIELD##</v>
      </c>
      <c r="AD9" t="str">
        <f>"##BLUE_3_FIELD##"&amp;Tidtager!AD19&amp;"##BLUE_3_FIELD##"</f>
        <v>##BLUE_3_FIELD####BLUE_3_FIELD##</v>
      </c>
      <c r="AE9" t="str">
        <f>"##BLUE_3_FIELD##"&amp;Tidtager!AE19&amp;"##BLUE_3_FIELD##"</f>
        <v>##BLUE_3_FIELD####BLUE_3_FIELD##</v>
      </c>
      <c r="AF9" t="str">
        <f>"##BLUE_3_FIELD##"&amp;Tidtager!AF19&amp;"##BLUE_3_FIELD##"</f>
        <v>##BLUE_3_FIELD####BLUE_3_FIELD##</v>
      </c>
      <c r="AG9" t="e">
        <f>"##BLUE_3_FIELD##"&amp;Tidtager!#REF!&amp;"##BLUE_3_FIELD##"</f>
        <v>#REF!</v>
      </c>
      <c r="AH9" t="e">
        <f>"##BLUE_3_FIELD##"&amp;Tidtager!#REF!&amp;"##BLUE_3_FIELD##"</f>
        <v>#REF!</v>
      </c>
      <c r="AI9" t="str">
        <f>"##BLUE_3_FIELD##"&amp;Tidtager!AG19&amp;"##BLUE_3_FIELD##"</f>
        <v>##BLUE_3_FIELD####BLUE_3_FIELD##</v>
      </c>
      <c r="AJ9" t="str">
        <f>"##BLUE_3_FIELD##"&amp;Tidtager!AH19&amp;"##BLUE_3_FIELD##"</f>
        <v>##BLUE_3_FIELD####BLUE_3_FIELD##</v>
      </c>
      <c r="AK9" t="str">
        <f>"##BLUE_3_FIELD##"&amp;Tidtager!AI19&amp;"##BLUE_3_FIELD##"</f>
        <v>##BLUE_3_FIELD####BLUE_3_FIELD##</v>
      </c>
      <c r="AL9" t="str">
        <f>"##BLUE_3_FIELD##"&amp;Tidtager!AJ19&amp;"##BLUE_3_FIELD##"</f>
        <v>##BLUE_3_FIELD##4##BLUE_3_FIELD##</v>
      </c>
      <c r="AM9" t="str">
        <f>"##BLUE_3_FIELD##"&amp;Tidtager!AK19&amp;"##BLUE_3_FIELD##"</f>
        <v>##BLUE_3_FIELD####BLUE_3_FIELD##</v>
      </c>
      <c r="AN9" t="str">
        <f>"##BLUE_3_FIELD##"&amp;Tidtager!AL19&amp;"##BLUE_3_FIELD##"</f>
        <v>##BLUE_3_FIELD####BLUE_3_FIELD##</v>
      </c>
      <c r="AO9" t="str">
        <f>"##BLUE_3_FIELD##"&amp;Tidtager!AM19&amp;"##BLUE_3_FIELD##"</f>
        <v>##BLUE_3_FIELD####BLUE_3_FIELD##</v>
      </c>
      <c r="AP9" t="str">
        <f>"##BLUE_3_FIELD##"&amp;Tidtager!AN19&amp;"##BLUE_3_FIELD##"</f>
        <v>##BLUE_3_FIELD####BLUE_3_FIELD##</v>
      </c>
      <c r="AQ9" t="e">
        <f>"##BLUE_3_FIELD##"&amp;Tidtager!#REF!&amp;"##BLUE_3_FIELD##"</f>
        <v>#REF!</v>
      </c>
      <c r="AR9" t="e">
        <f>"##BLUE_3_FIELD##"&amp;Tidtager!#REF!&amp;"##BLUE_3_FIELD##"</f>
        <v>#REF!</v>
      </c>
      <c r="AS9" t="e">
        <f>"##BLUE_3_FIELD##"&amp;Tidtager!#REF!&amp;"##BLUE_3_FIELD##"</f>
        <v>#REF!</v>
      </c>
      <c r="AT9" t="e">
        <f>"##BLUE_3_FIELD##"&amp;Tidtager!#REF!&amp;"##BLUE_3_FIELD##"</f>
        <v>#REF!</v>
      </c>
      <c r="AU9" t="e">
        <f>"##BLUE_3_FIELD##"&amp;Tidtager!#REF!&amp;"##BLUE_3_FIELD##"</f>
        <v>#REF!</v>
      </c>
      <c r="AV9" t="str">
        <f>"##BLUE_3_FIELD##"&amp;Tidtager!AQ19&amp;"##BLUE_3_FIELD##"</f>
        <v>##BLUE_3_FIELD## ##BLUE_3_FIELD##</v>
      </c>
      <c r="AW9" t="str">
        <f>"##BLUE_3_FIELD##"&amp;Tidtager!AR19&amp;"##BLUE_3_FIELD##"</f>
        <v>##BLUE_3_FIELD####BLUE_3_FIELD##</v>
      </c>
      <c r="AX9" t="str">
        <f>"##BLUE_3_FIELD##"&amp;Tidtager!AS19&amp;"##BLUE_3_FIELD##"</f>
        <v>##BLUE_3_FIELD####BLUE_3_FIELD##</v>
      </c>
      <c r="AY9" t="str">
        <f>"##BLUE_3_FIELD##"&amp;Tidtager!AT19&amp;"##BLUE_3_FIELD##"</f>
        <v>##BLUE_3_FIELD####BLUE_3_FIELD##</v>
      </c>
      <c r="AZ9" t="str">
        <f>"##BLUE_3_FIELD##"&amp;Tidtager!AU19&amp;"##BLUE_3_FIELD##"</f>
        <v>##BLUE_3_FIELD##Placering##BLUE_3_FIELD##</v>
      </c>
    </row>
    <row r="10" spans="1:52" ht="12.75">
      <c r="A10" t="str">
        <f>"##BLUE_4_FIELD##"&amp;Tidtager!C20&amp;"##BLUE_4_FIELD##"</f>
        <v>##BLUE_4_FIELD## ##BLUE_4_FIELD##</v>
      </c>
      <c r="B10" t="str">
        <f>"##BLUE_4_FIELD##"&amp;Tidtager!D20&amp;"##BLUE_4_FIELD##"</f>
        <v>##BLUE_4_FIELD## ##BLUE_4_FIELD##</v>
      </c>
      <c r="C10" t="str">
        <f>"##BLUE_4_FIELD##"&amp;Tidtager!E20&amp;"##BLUE_4_FIELD##"</f>
        <v>##BLUE_4_FIELD####BLUE_4_FIELD##</v>
      </c>
      <c r="D10" t="str">
        <f>"##BLUE_4_FIELD##"&amp;Tidtager!F20&amp;"##BLUE_4_FIELD##"</f>
        <v>##BLUE_4_FIELD####BLUE_4_FIELD##</v>
      </c>
      <c r="E10" t="str">
        <f>"##BLUE_4_FIELD##"&amp;Tidtager!G20&amp;"##BLUE_4_FIELD##"</f>
        <v>##BLUE_4_FIELD####BLUE_4_FIELD##</v>
      </c>
      <c r="F10" t="str">
        <f>"##BLUE_4_FIELD##"&amp;Tidtager!H20&amp;"##BLUE_4_FIELD##"</f>
        <v>##BLUE_4_FIELD####BLUE_4_FIELD##</v>
      </c>
      <c r="G10" t="str">
        <f>"##BLUE_4_FIELD##"&amp;Tidtager!I20&amp;"##BLUE_4_FIELD##"</f>
        <v>##BLUE_4_FIELD####BLUE_4_FIELD##</v>
      </c>
      <c r="H10" t="str">
        <f>"##BLUE_4_FIELD##"&amp;Tidtager!J20&amp;"##BLUE_4_FIELD##"</f>
        <v>##BLUE_4_FIELD####BLUE_4_FIELD##</v>
      </c>
      <c r="I10" t="str">
        <f>"##BLUE_4_FIELD##"&amp;Tidtager!K20&amp;"##BLUE_4_FIELD##"</f>
        <v>##BLUE_4_FIELD####BLUE_4_FIELD##</v>
      </c>
      <c r="J10" t="str">
        <f>"##BLUE_4_FIELD##"&amp;Tidtager!L20&amp;"##BLUE_4_FIELD##"</f>
        <v>##BLUE_4_FIELD####BLUE_4_FIELD##</v>
      </c>
      <c r="K10" t="str">
        <f>"##BLUE_4_FIELD##"&amp;Tidtager!M20&amp;"##BLUE_4_FIELD##"</f>
        <v>##BLUE_4_FIELD####BLUE_4_FIELD##</v>
      </c>
      <c r="L10" t="str">
        <f>"##BLUE_4_FIELD##"&amp;Tidtager!N20&amp;"##BLUE_4_FIELD##"</f>
        <v>##BLUE_4_FIELD##3##BLUE_4_FIELD##</v>
      </c>
      <c r="M10" t="str">
        <f>"##BLUE_4_FIELD##"&amp;Tidtager!O20&amp;"##BLUE_4_FIELD##"</f>
        <v>##BLUE_4_FIELD####BLUE_4_FIELD##</v>
      </c>
      <c r="N10" t="str">
        <f>"##BLUE_4_FIELD##"&amp;Tidtager!P20&amp;"##BLUE_4_FIELD##"</f>
        <v>##BLUE_4_FIELD####BLUE_4_FIELD##</v>
      </c>
      <c r="O10" t="e">
        <f>"##BLUE_4_FIELD##"&amp;Tidtager!#REF!&amp;"##BLUE_4_FIELD##"</f>
        <v>#REF!</v>
      </c>
      <c r="P10" t="e">
        <f>"##BLUE_4_FIELD##"&amp;Tidtager!#REF!&amp;"##BLUE_4_FIELD##"</f>
        <v>#REF!</v>
      </c>
      <c r="Q10" t="str">
        <f>"##BLUE_4_FIELD##"&amp;Tidtager!Q20&amp;"##BLUE_4_FIELD##"</f>
        <v>##BLUE_4_FIELD####BLUE_4_FIELD##</v>
      </c>
      <c r="R10" t="str">
        <f>"##BLUE_4_FIELD##"&amp;Tidtager!R20&amp;"##BLUE_4_FIELD##"</f>
        <v>##BLUE_4_FIELD####BLUE_4_FIELD##</v>
      </c>
      <c r="S10" t="str">
        <f>"##BLUE_4_FIELD##"&amp;Tidtager!S20&amp;"##BLUE_4_FIELD##"</f>
        <v>##BLUE_4_FIELD####BLUE_4_FIELD##</v>
      </c>
      <c r="T10" t="str">
        <f>"##BLUE_4_FIELD##"&amp;Tidtager!T20&amp;"##BLUE_4_FIELD##"</f>
        <v>##BLUE_4_FIELD####BLUE_4_FIELD##</v>
      </c>
      <c r="U10" t="str">
        <f>"##BLUE_4_FIELD##"&amp;Tidtager!U20&amp;"##BLUE_4_FIELD##"</f>
        <v>##BLUE_4_FIELD####BLUE_4_FIELD##</v>
      </c>
      <c r="V10" t="str">
        <f>"##BLUE_4_FIELD##"&amp;Tidtager!V20&amp;"##BLUE_4_FIELD##"</f>
        <v>##BLUE_4_FIELD####BLUE_4_FIELD##</v>
      </c>
      <c r="W10" t="str">
        <f>"##BLUE_4_FIELD##"&amp;Tidtager!W20&amp;"##BLUE_4_FIELD##"</f>
        <v>##BLUE_4_FIELD####BLUE_4_FIELD##</v>
      </c>
      <c r="X10" t="str">
        <f>"##BLUE_4_FIELD##"&amp;Tidtager!X20&amp;"##BLUE_4_FIELD##"</f>
        <v>##BLUE_4_FIELD##4##BLUE_4_FIELD##</v>
      </c>
      <c r="Y10" t="str">
        <f>"##BLUE_4_FIELD##"&amp;Tidtager!Y20&amp;"##BLUE_4_FIELD##"</f>
        <v>##BLUE_4_FIELD####BLUE_4_FIELD##</v>
      </c>
      <c r="Z10" t="str">
        <f>"##BLUE_4_FIELD##"&amp;Tidtager!Z20&amp;"##BLUE_4_FIELD##"</f>
        <v>##BLUE_4_FIELD##1##BLUE_4_FIELD##</v>
      </c>
      <c r="AA10" t="str">
        <f>"##BLUE_4_FIELD##"&amp;Tidtager!AA20&amp;"##BLUE_4_FIELD##"</f>
        <v>##BLUE_4_FIELD####BLUE_4_FIELD##</v>
      </c>
      <c r="AB10" t="str">
        <f>"##BLUE_4_FIELD##"&amp;Tidtager!AB20&amp;"##BLUE_4_FIELD##"</f>
        <v>##BLUE_4_FIELD####BLUE_4_FIELD##</v>
      </c>
      <c r="AC10" t="str">
        <f>"##BLUE_4_FIELD##"&amp;Tidtager!AC20&amp;"##BLUE_4_FIELD##"</f>
        <v>##BLUE_4_FIELD####BLUE_4_FIELD##</v>
      </c>
      <c r="AD10" t="str">
        <f>"##BLUE_4_FIELD##"&amp;Tidtager!AD20&amp;"##BLUE_4_FIELD##"</f>
        <v>##BLUE_4_FIELD####BLUE_4_FIELD##</v>
      </c>
      <c r="AE10" t="str">
        <f>"##BLUE_4_FIELD##"&amp;Tidtager!AE20&amp;"##BLUE_4_FIELD##"</f>
        <v>##BLUE_4_FIELD####BLUE_4_FIELD##</v>
      </c>
      <c r="AF10" t="str">
        <f>"##BLUE_4_FIELD##"&amp;Tidtager!AF20&amp;"##BLUE_4_FIELD##"</f>
        <v>##BLUE_4_FIELD####BLUE_4_FIELD##</v>
      </c>
      <c r="AG10" t="e">
        <f>"##BLUE_4_FIELD##"&amp;Tidtager!#REF!&amp;"##BLUE_4_FIELD##"</f>
        <v>#REF!</v>
      </c>
      <c r="AH10" t="e">
        <f>"##BLUE_4_FIELD##"&amp;Tidtager!#REF!&amp;"##BLUE_4_FIELD##"</f>
        <v>#REF!</v>
      </c>
      <c r="AI10" t="str">
        <f>"##BLUE_4_FIELD##"&amp;Tidtager!AG20&amp;"##BLUE_4_FIELD##"</f>
        <v>##BLUE_4_FIELD####BLUE_4_FIELD##</v>
      </c>
      <c r="AJ10" t="str">
        <f>"##BLUE_4_FIELD##"&amp;Tidtager!AH20&amp;"##BLUE_4_FIELD##"</f>
        <v>##BLUE_4_FIELD##2##BLUE_4_FIELD##</v>
      </c>
      <c r="AK10" t="str">
        <f>"##BLUE_4_FIELD##"&amp;Tidtager!AI20&amp;"##BLUE_4_FIELD##"</f>
        <v>##BLUE_4_FIELD####BLUE_4_FIELD##</v>
      </c>
      <c r="AL10" t="str">
        <f>"##BLUE_4_FIELD##"&amp;Tidtager!AJ20&amp;"##BLUE_4_FIELD##"</f>
        <v>##BLUE_4_FIELD####BLUE_4_FIELD##</v>
      </c>
      <c r="AM10" t="str">
        <f>"##BLUE_4_FIELD##"&amp;Tidtager!AK20&amp;"##BLUE_4_FIELD##"</f>
        <v>##BLUE_4_FIELD####BLUE_4_FIELD##</v>
      </c>
      <c r="AN10" t="str">
        <f>"##BLUE_4_FIELD##"&amp;Tidtager!AL20&amp;"##BLUE_4_FIELD##"</f>
        <v>##BLUE_4_FIELD####BLUE_4_FIELD##</v>
      </c>
      <c r="AO10" t="str">
        <f>"##BLUE_4_FIELD##"&amp;Tidtager!AM20&amp;"##BLUE_4_FIELD##"</f>
        <v>##BLUE_4_FIELD####BLUE_4_FIELD##</v>
      </c>
      <c r="AP10" t="str">
        <f>"##BLUE_4_FIELD##"&amp;Tidtager!AN20&amp;"##BLUE_4_FIELD##"</f>
        <v>##BLUE_4_FIELD####BLUE_4_FIELD##</v>
      </c>
      <c r="AQ10" t="e">
        <f>"##BLUE_4_FIELD##"&amp;Tidtager!#REF!&amp;"##BLUE_4_FIELD##"</f>
        <v>#REF!</v>
      </c>
      <c r="AR10" t="e">
        <f>"##BLUE_4_FIELD##"&amp;Tidtager!#REF!&amp;"##BLUE_4_FIELD##"</f>
        <v>#REF!</v>
      </c>
      <c r="AS10" t="e">
        <f>"##BLUE_4_FIELD##"&amp;Tidtager!#REF!&amp;"##BLUE_4_FIELD##"</f>
        <v>#REF!</v>
      </c>
      <c r="AT10" t="e">
        <f>"##BLUE_4_FIELD##"&amp;Tidtager!#REF!&amp;"##BLUE_4_FIELD##"</f>
        <v>#REF!</v>
      </c>
      <c r="AU10" t="e">
        <f>"##BLUE_4_FIELD##"&amp;Tidtager!#REF!&amp;"##BLUE_4_FIELD##"</f>
        <v>#REF!</v>
      </c>
      <c r="AV10" t="str">
        <f>"##BLUE_4_FIELD##"&amp;Tidtager!AQ20&amp;"##BLUE_4_FIELD##"</f>
        <v>##BLUE_4_FIELD## ##BLUE_4_FIELD##</v>
      </c>
      <c r="AW10" t="str">
        <f>"##BLUE_4_FIELD##"&amp;Tidtager!AR20&amp;"##BLUE_4_FIELD##"</f>
        <v>##BLUE_4_FIELD####BLUE_4_FIELD##</v>
      </c>
      <c r="AX10" t="str">
        <f>"##BLUE_4_FIELD##"&amp;Tidtager!AS20&amp;"##BLUE_4_FIELD##"</f>
        <v>##BLUE_4_FIELD####BLUE_4_FIELD##</v>
      </c>
      <c r="AY10" t="str">
        <f>"##BLUE_4_FIELD##"&amp;Tidtager!AT20&amp;"##BLUE_4_FIELD##"</f>
        <v>##BLUE_4_FIELD####BLUE_4_FIELD##</v>
      </c>
      <c r="AZ10" t="str">
        <f>"##BLUE_4_FIELD##"&amp;Tidtager!AU20&amp;"##BLUE_4_FIELD##"</f>
        <v>##BLUE_4_FIELD##2##BLUE_4_FIELD##</v>
      </c>
    </row>
    <row r="11" spans="1:52" ht="12.75">
      <c r="A11" t="e">
        <f>"##BLUE_5_FIELD##"&amp;Tidtager!#REF!&amp;"##BLUE_5_FIELD##"</f>
        <v>#REF!</v>
      </c>
      <c r="B11" t="e">
        <f>"##BLUE_5_FIELD##"&amp;Tidtager!#REF!&amp;"##BLUE_5_FIELD##"</f>
        <v>#REF!</v>
      </c>
      <c r="C11" t="e">
        <f>"##BLUE_5_FIELD##"&amp;Tidtager!#REF!&amp;"##BLUE_5_FIELD##"</f>
        <v>#REF!</v>
      </c>
      <c r="D11" t="e">
        <f>"##BLUE_5_FIELD##"&amp;Tidtager!#REF!&amp;"##BLUE_5_FIELD##"</f>
        <v>#REF!</v>
      </c>
      <c r="E11" t="e">
        <f>"##BLUE_5_FIELD##"&amp;Tidtager!#REF!&amp;"##BLUE_5_FIELD##"</f>
        <v>#REF!</v>
      </c>
      <c r="F11" t="e">
        <f>"##BLUE_5_FIELD##"&amp;Tidtager!#REF!&amp;"##BLUE_5_FIELD##"</f>
        <v>#REF!</v>
      </c>
      <c r="G11" t="e">
        <f>"##BLUE_5_FIELD##"&amp;Tidtager!#REF!&amp;"##BLUE_5_FIELD##"</f>
        <v>#REF!</v>
      </c>
      <c r="H11" t="e">
        <f>"##BLUE_5_FIELD##"&amp;Tidtager!#REF!&amp;"##BLUE_5_FIELD##"</f>
        <v>#REF!</v>
      </c>
      <c r="I11" t="e">
        <f>"##BLUE_5_FIELD##"&amp;Tidtager!#REF!&amp;"##BLUE_5_FIELD##"</f>
        <v>#REF!</v>
      </c>
      <c r="J11" t="e">
        <f>"##BLUE_5_FIELD##"&amp;Tidtager!#REF!&amp;"##BLUE_5_FIELD##"</f>
        <v>#REF!</v>
      </c>
      <c r="K11" t="e">
        <f>"##BLUE_5_FIELD##"&amp;Tidtager!#REF!&amp;"##BLUE_5_FIELD##"</f>
        <v>#REF!</v>
      </c>
      <c r="L11" t="e">
        <f>"##BLUE_5_FIELD##"&amp;Tidtager!#REF!&amp;"##BLUE_5_FIELD##"</f>
        <v>#REF!</v>
      </c>
      <c r="M11" t="e">
        <f>"##BLUE_5_FIELD##"&amp;Tidtager!#REF!&amp;"##BLUE_5_FIELD##"</f>
        <v>#REF!</v>
      </c>
      <c r="N11" t="e">
        <f>"##BLUE_5_FIELD##"&amp;Tidtager!#REF!&amp;"##BLUE_5_FIELD##"</f>
        <v>#REF!</v>
      </c>
      <c r="O11" t="e">
        <f>"##BLUE_5_FIELD##"&amp;Tidtager!#REF!&amp;"##BLUE_5_FIELD##"</f>
        <v>#REF!</v>
      </c>
      <c r="P11" t="e">
        <f>"##BLUE_5_FIELD##"&amp;Tidtager!#REF!&amp;"##BLUE_5_FIELD##"</f>
        <v>#REF!</v>
      </c>
      <c r="Q11" t="e">
        <f>"##BLUE_5_FIELD##"&amp;Tidtager!#REF!&amp;"##BLUE_5_FIELD##"</f>
        <v>#REF!</v>
      </c>
      <c r="R11" t="e">
        <f>"##BLUE_5_FIELD##"&amp;Tidtager!#REF!&amp;"##BLUE_5_FIELD##"</f>
        <v>#REF!</v>
      </c>
      <c r="S11" t="e">
        <f>"##BLUE_5_FIELD##"&amp;Tidtager!#REF!&amp;"##BLUE_5_FIELD##"</f>
        <v>#REF!</v>
      </c>
      <c r="T11" t="e">
        <f>"##BLUE_5_FIELD##"&amp;Tidtager!#REF!&amp;"##BLUE_5_FIELD##"</f>
        <v>#REF!</v>
      </c>
      <c r="U11" t="e">
        <f>"##BLUE_5_FIELD##"&amp;Tidtager!#REF!&amp;"##BLUE_5_FIELD##"</f>
        <v>#REF!</v>
      </c>
      <c r="V11" t="e">
        <f>"##BLUE_5_FIELD##"&amp;Tidtager!#REF!&amp;"##BLUE_5_FIELD##"</f>
        <v>#REF!</v>
      </c>
      <c r="W11" t="e">
        <f>"##BLUE_5_FIELD##"&amp;Tidtager!#REF!&amp;"##BLUE_5_FIELD##"</f>
        <v>#REF!</v>
      </c>
      <c r="X11" t="e">
        <f>"##BLUE_5_FIELD##"&amp;Tidtager!#REF!&amp;"##BLUE_5_FIELD##"</f>
        <v>#REF!</v>
      </c>
      <c r="Y11" t="e">
        <f>"##BLUE_5_FIELD##"&amp;Tidtager!#REF!&amp;"##BLUE_5_FIELD##"</f>
        <v>#REF!</v>
      </c>
      <c r="Z11" t="e">
        <f>"##BLUE_5_FIELD##"&amp;Tidtager!#REF!&amp;"##BLUE_5_FIELD##"</f>
        <v>#REF!</v>
      </c>
      <c r="AA11" t="e">
        <f>"##BLUE_5_FIELD##"&amp;Tidtager!#REF!&amp;"##BLUE_5_FIELD##"</f>
        <v>#REF!</v>
      </c>
      <c r="AB11" t="e">
        <f>"##BLUE_5_FIELD##"&amp;Tidtager!#REF!&amp;"##BLUE_5_FIELD##"</f>
        <v>#REF!</v>
      </c>
      <c r="AC11" t="e">
        <f>"##BLUE_5_FIELD##"&amp;Tidtager!#REF!&amp;"##BLUE_5_FIELD##"</f>
        <v>#REF!</v>
      </c>
      <c r="AD11" t="e">
        <f>"##BLUE_5_FIELD##"&amp;Tidtager!#REF!&amp;"##BLUE_5_FIELD##"</f>
        <v>#REF!</v>
      </c>
      <c r="AE11" t="e">
        <f>"##BLUE_5_FIELD##"&amp;Tidtager!#REF!&amp;"##BLUE_5_FIELD##"</f>
        <v>#REF!</v>
      </c>
      <c r="AF11" t="e">
        <f>"##BLUE_5_FIELD##"&amp;Tidtager!#REF!&amp;"##BLUE_5_FIELD##"</f>
        <v>#REF!</v>
      </c>
      <c r="AG11" t="e">
        <f>"##BLUE_5_FIELD##"&amp;Tidtager!#REF!&amp;"##BLUE_5_FIELD##"</f>
        <v>#REF!</v>
      </c>
      <c r="AH11" t="e">
        <f>"##BLUE_5_FIELD##"&amp;Tidtager!#REF!&amp;"##BLUE_5_FIELD##"</f>
        <v>#REF!</v>
      </c>
      <c r="AI11" t="e">
        <f>"##BLUE_5_FIELD##"&amp;Tidtager!#REF!&amp;"##BLUE_5_FIELD##"</f>
        <v>#REF!</v>
      </c>
      <c r="AJ11" t="e">
        <f>"##BLUE_5_FIELD##"&amp;Tidtager!#REF!&amp;"##BLUE_5_FIELD##"</f>
        <v>#REF!</v>
      </c>
      <c r="AK11" t="e">
        <f>"##BLUE_5_FIELD##"&amp;Tidtager!#REF!&amp;"##BLUE_5_FIELD##"</f>
        <v>#REF!</v>
      </c>
      <c r="AL11" t="e">
        <f>"##BLUE_5_FIELD##"&amp;Tidtager!#REF!&amp;"##BLUE_5_FIELD##"</f>
        <v>#REF!</v>
      </c>
      <c r="AM11" t="e">
        <f>"##BLUE_5_FIELD##"&amp;Tidtager!#REF!&amp;"##BLUE_5_FIELD##"</f>
        <v>#REF!</v>
      </c>
      <c r="AN11" t="e">
        <f>"##BLUE_5_FIELD##"&amp;Tidtager!#REF!&amp;"##BLUE_5_FIELD##"</f>
        <v>#REF!</v>
      </c>
      <c r="AO11" t="e">
        <f>"##BLUE_5_FIELD##"&amp;Tidtager!#REF!&amp;"##BLUE_5_FIELD##"</f>
        <v>#REF!</v>
      </c>
      <c r="AP11" t="e">
        <f>"##BLUE_5_FIELD##"&amp;Tidtager!#REF!&amp;"##BLUE_5_FIELD##"</f>
        <v>#REF!</v>
      </c>
      <c r="AQ11" t="e">
        <f>"##BLUE_5_FIELD##"&amp;Tidtager!#REF!&amp;"##BLUE_5_FIELD##"</f>
        <v>#REF!</v>
      </c>
      <c r="AR11" t="e">
        <f>"##BLUE_5_FIELD##"&amp;Tidtager!#REF!&amp;"##BLUE_5_FIELD##"</f>
        <v>#REF!</v>
      </c>
      <c r="AS11" t="e">
        <f>"##BLUE_5_FIELD##"&amp;Tidtager!#REF!&amp;"##BLUE_5_FIELD##"</f>
        <v>#REF!</v>
      </c>
      <c r="AT11" t="e">
        <f>"##BLUE_5_FIELD##"&amp;Tidtager!#REF!&amp;"##BLUE_5_FIELD##"</f>
        <v>#REF!</v>
      </c>
      <c r="AU11" t="e">
        <f>"##BLUE_5_FIELD##"&amp;Tidtager!#REF!&amp;"##BLUE_5_FIELD##"</f>
        <v>#REF!</v>
      </c>
      <c r="AV11" t="e">
        <f>"##BLUE_5_FIELD##"&amp;Tidtager!#REF!&amp;"##BLUE_5_FIELD##"</f>
        <v>#REF!</v>
      </c>
      <c r="AW11" t="e">
        <f>"##BLUE_5_FIELD##"&amp;Tidtager!#REF!&amp;"##BLUE_5_FIELD##"</f>
        <v>#REF!</v>
      </c>
      <c r="AX11" t="e">
        <f>"##BLUE_5_FIELD##"&amp;Tidtager!#REF!&amp;"##BLUE_5_FIELD##"</f>
        <v>#REF!</v>
      </c>
      <c r="AY11" t="e">
        <f>"##BLUE_5_FIELD##"&amp;Tidtager!#REF!&amp;"##BLUE_5_FIELD##"</f>
        <v>#REF!</v>
      </c>
      <c r="AZ11" t="e">
        <f>"##BLUE_5_FIELD##"&amp;Tidtager!#REF!&amp;"##BLUE_5_FIELD##"</f>
        <v>#REF!</v>
      </c>
    </row>
    <row r="13" spans="1:52" ht="12.75">
      <c r="A13" t="str">
        <f>"##WHITE_1_FIELD##"&amp;Tidtager!C25&amp;"##WHITE_1_FIELD##"</f>
        <v>##WHITE_1_FIELD## ##WHITE_1_FIELD##</v>
      </c>
      <c r="B13" t="str">
        <f>"##WHITE_1_FIELD##"&amp;Tidtager!D25&amp;"##WHITE_1_FIELD##"</f>
        <v>##WHITE_1_FIELD## ##WHITE_1_FIELD##</v>
      </c>
      <c r="C13" t="str">
        <f>"##WHITE_1_FIELD##"&amp;Tidtager!E25&amp;"##WHITE_1_FIELD##"</f>
        <v>##WHITE_1_FIELD####WHITE_1_FIELD##</v>
      </c>
      <c r="D13" t="str">
        <f>"##WHITE_1_FIELD##"&amp;Tidtager!F25&amp;"##WHITE_1_FIELD##"</f>
        <v>##WHITE_1_FIELD####WHITE_1_FIELD##</v>
      </c>
      <c r="E13" t="str">
        <f>"##WHITE_1_FIELD##"&amp;Tidtager!G25&amp;"##WHITE_1_FIELD##"</f>
        <v>##WHITE_1_FIELD####WHITE_1_FIELD##</v>
      </c>
      <c r="F13" t="str">
        <f>"##WHITE_1_FIELD##"&amp;Tidtager!H25&amp;"##WHITE_1_FIELD##"</f>
        <v>##WHITE_1_FIELD####WHITE_1_FIELD##</v>
      </c>
      <c r="G13" t="str">
        <f>"##WHITE_1_FIELD##"&amp;Tidtager!I25&amp;"##WHITE_1_FIELD##"</f>
        <v>##WHITE_1_FIELD####WHITE_1_FIELD##</v>
      </c>
      <c r="H13" t="str">
        <f>"##WHITE_1_FIELD##"&amp;Tidtager!J25&amp;"##WHITE_1_FIELD##"</f>
        <v>##WHITE_1_FIELD####WHITE_1_FIELD##</v>
      </c>
      <c r="I13" t="str">
        <f>"##WHITE_1_FIELD##"&amp;Tidtager!K25&amp;"##WHITE_1_FIELD##"</f>
        <v>##WHITE_1_FIELD####WHITE_1_FIELD##</v>
      </c>
      <c r="J13" t="str">
        <f>"##WHITE_1_FIELD##"&amp;Tidtager!L25&amp;"##WHITE_1_FIELD##"</f>
        <v>##WHITE_1_FIELD####WHITE_1_FIELD##</v>
      </c>
      <c r="K13" t="str">
        <f>"##WHITE_1_FIELD##"&amp;Tidtager!M25&amp;"##WHITE_1_FIELD##"</f>
        <v>##WHITE_1_FIELD####WHITE_1_FIELD##</v>
      </c>
      <c r="L13" t="str">
        <f>"##WHITE_1_FIELD##"&amp;Tidtager!N25&amp;"##WHITE_1_FIELD##"</f>
        <v>##WHITE_1_FIELD##2##WHITE_1_FIELD##</v>
      </c>
      <c r="M13" t="str">
        <f>"##WHITE_1_FIELD##"&amp;Tidtager!O25&amp;"##WHITE_1_FIELD##"</f>
        <v>##WHITE_1_FIELD####WHITE_1_FIELD##</v>
      </c>
      <c r="N13" t="str">
        <f>"##WHITE_1_FIELD##"&amp;Tidtager!P25&amp;"##WHITE_1_FIELD##"</f>
        <v>##WHITE_1_FIELD####WHITE_1_FIELD##</v>
      </c>
      <c r="O13" t="e">
        <f>"##WHITE_1_FIELD##"&amp;Tidtager!#REF!&amp;"##WHITE_1_FIELD##"</f>
        <v>#REF!</v>
      </c>
      <c r="P13" t="e">
        <f>"##WHITE_1_FIELD##"&amp;Tidtager!#REF!&amp;"##WHITE_1_FIELD##"</f>
        <v>#REF!</v>
      </c>
      <c r="Q13" t="str">
        <f>"##WHITE_1_FIELD##"&amp;Tidtager!Q25&amp;"##WHITE_1_FIELD##"</f>
        <v>##WHITE_1_FIELD####WHITE_1_FIELD##</v>
      </c>
      <c r="R13" t="str">
        <f>"##WHITE_1_FIELD##"&amp;Tidtager!R25&amp;"##WHITE_1_FIELD##"</f>
        <v>##WHITE_1_FIELD##1##WHITE_1_FIELD##</v>
      </c>
      <c r="S13" t="str">
        <f>"##WHITE_1_FIELD##"&amp;Tidtager!S25&amp;"##WHITE_1_FIELD##"</f>
        <v>##WHITE_1_FIELD####WHITE_1_FIELD##</v>
      </c>
      <c r="T13" t="str">
        <f>"##WHITE_1_FIELD##"&amp;Tidtager!T25&amp;"##WHITE_1_FIELD##"</f>
        <v>##WHITE_1_FIELD####WHITE_1_FIELD##</v>
      </c>
      <c r="U13" t="str">
        <f>"##WHITE_1_FIELD##"&amp;Tidtager!U25&amp;"##WHITE_1_FIELD##"</f>
        <v>##WHITE_1_FIELD####WHITE_1_FIELD##</v>
      </c>
      <c r="V13" t="str">
        <f>"##WHITE_1_FIELD##"&amp;Tidtager!V25&amp;"##WHITE_1_FIELD##"</f>
        <v>##WHITE_1_FIELD####WHITE_1_FIELD##</v>
      </c>
      <c r="W13" t="str">
        <f>"##WHITE_1_FIELD##"&amp;Tidtager!W25&amp;"##WHITE_1_FIELD##"</f>
        <v>##WHITE_1_FIELD####WHITE_1_FIELD##</v>
      </c>
      <c r="X13" t="str">
        <f>"##WHITE_1_FIELD##"&amp;Tidtager!X25&amp;"##WHITE_1_FIELD##"</f>
        <v>##WHITE_1_FIELD####WHITE_1_FIELD##</v>
      </c>
      <c r="Y13" t="str">
        <f>"##WHITE_1_FIELD##"&amp;Tidtager!Y25&amp;"##WHITE_1_FIELD##"</f>
        <v>##WHITE_1_FIELD####WHITE_1_FIELD##</v>
      </c>
      <c r="Z13" t="str">
        <f>"##WHITE_1_FIELD##"&amp;Tidtager!Z25&amp;"##WHITE_1_FIELD##"</f>
        <v>##WHITE_1_FIELD####WHITE_1_FIELD##</v>
      </c>
      <c r="AA13" t="str">
        <f>"##WHITE_1_FIELD##"&amp;Tidtager!AA25&amp;"##WHITE_1_FIELD##"</f>
        <v>##WHITE_1_FIELD####WHITE_1_FIELD##</v>
      </c>
      <c r="AB13" t="str">
        <f>"##WHITE_1_FIELD##"&amp;Tidtager!AB25&amp;"##WHITE_1_FIELD##"</f>
        <v>##WHITE_1_FIELD##3##WHITE_1_FIELD##</v>
      </c>
      <c r="AC13" t="str">
        <f>"##WHITE_1_FIELD##"&amp;Tidtager!AC25&amp;"##WHITE_1_FIELD##"</f>
        <v>##WHITE_1_FIELD####WHITE_1_FIELD##</v>
      </c>
      <c r="AD13" t="str">
        <f>"##WHITE_1_FIELD##"&amp;Tidtager!AD25&amp;"##WHITE_1_FIELD##"</f>
        <v>##WHITE_1_FIELD####WHITE_1_FIELD##</v>
      </c>
      <c r="AE13" t="str">
        <f>"##WHITE_1_FIELD##"&amp;Tidtager!AE25&amp;"##WHITE_1_FIELD##"</f>
        <v>##WHITE_1_FIELD####WHITE_1_FIELD##</v>
      </c>
      <c r="AF13" t="str">
        <f>"##WHITE_1_FIELD##"&amp;Tidtager!AF25&amp;"##WHITE_1_FIELD##"</f>
        <v>##WHITE_1_FIELD####WHITE_1_FIELD##</v>
      </c>
      <c r="AG13" t="e">
        <f>"##WHITE_1_FIELD##"&amp;Tidtager!#REF!&amp;"##WHITE_1_FIELD##"</f>
        <v>#REF!</v>
      </c>
      <c r="AH13" t="e">
        <f>"##WHITE_1_FIELD##"&amp;Tidtager!#REF!&amp;"##WHITE_1_FIELD##"</f>
        <v>#REF!</v>
      </c>
      <c r="AI13" t="str">
        <f>"##WHITE_1_FIELD##"&amp;Tidtager!AG25&amp;"##WHITE_1_FIELD##"</f>
        <v>##WHITE_1_FIELD####WHITE_1_FIELD##</v>
      </c>
      <c r="AJ13" t="str">
        <f>"##WHITE_1_FIELD##"&amp;Tidtager!AH25&amp;"##WHITE_1_FIELD##"</f>
        <v>##WHITE_1_FIELD####WHITE_1_FIELD##</v>
      </c>
      <c r="AK13" t="str">
        <f>"##WHITE_1_FIELD##"&amp;Tidtager!AI25&amp;"##WHITE_1_FIELD##"</f>
        <v>##WHITE_1_FIELD####WHITE_1_FIELD##</v>
      </c>
      <c r="AL13" t="str">
        <f>"##WHITE_1_FIELD##"&amp;Tidtager!AJ25&amp;"##WHITE_1_FIELD##"</f>
        <v>##WHITE_1_FIELD####WHITE_1_FIELD##</v>
      </c>
      <c r="AM13" t="str">
        <f>"##WHITE_1_FIELD##"&amp;Tidtager!AK25&amp;"##WHITE_1_FIELD##"</f>
        <v>##WHITE_1_FIELD####WHITE_1_FIELD##</v>
      </c>
      <c r="AN13" t="str">
        <f>"##WHITE_1_FIELD##"&amp;Tidtager!AL25&amp;"##WHITE_1_FIELD##"</f>
        <v>##WHITE_1_FIELD####WHITE_1_FIELD##</v>
      </c>
      <c r="AO13" t="str">
        <f>"##WHITE_1_FIELD##"&amp;Tidtager!AM25&amp;"##WHITE_1_FIELD##"</f>
        <v>##WHITE_1_FIELD####WHITE_1_FIELD##</v>
      </c>
      <c r="AP13" t="str">
        <f>"##WHITE_1_FIELD##"&amp;Tidtager!AN25&amp;"##WHITE_1_FIELD##"</f>
        <v>##WHITE_1_FIELD##4##WHITE_1_FIELD##</v>
      </c>
      <c r="AQ13" t="e">
        <f>"##WHITE_1_FIELD##"&amp;Tidtager!#REF!&amp;"##WHITE_1_FIELD##"</f>
        <v>#REF!</v>
      </c>
      <c r="AR13" t="e">
        <f>"##WHITE_1_FIELD##"&amp;Tidtager!#REF!&amp;"##WHITE_1_FIELD##"</f>
        <v>#REF!</v>
      </c>
      <c r="AS13" t="e">
        <f>"##WHITE_1_FIELD##"&amp;Tidtager!#REF!&amp;"##WHITE_1_FIELD##"</f>
        <v>#REF!</v>
      </c>
      <c r="AT13" t="e">
        <f>"##WHITE_1_FIELD##"&amp;Tidtager!#REF!&amp;"##WHITE_1_FIELD##"</f>
        <v>#REF!</v>
      </c>
      <c r="AU13" t="e">
        <f>"##WHITE_1_FIELD##"&amp;Tidtager!#REF!&amp;"##WHITE_1_FIELD##"</f>
        <v>#REF!</v>
      </c>
      <c r="AV13" t="str">
        <f>"##WHITE_1_FIELD##"&amp;Tidtager!AQ25&amp;"##WHITE_1_FIELD##"</f>
        <v>##WHITE_1_FIELD## ##WHITE_1_FIELD##</v>
      </c>
      <c r="AW13" t="str">
        <f>"##WHITE_1_FIELD##"&amp;Tidtager!AR25&amp;"##WHITE_1_FIELD##"</f>
        <v>##WHITE_1_FIELD####WHITE_1_FIELD##</v>
      </c>
      <c r="AX13" t="str">
        <f>"##WHITE_1_FIELD##"&amp;Tidtager!AS25&amp;"##WHITE_1_FIELD##"</f>
        <v>##WHITE_1_FIELD####WHITE_1_FIELD##</v>
      </c>
      <c r="AY13" t="str">
        <f>"##WHITE_1_FIELD##"&amp;Tidtager!AT25&amp;"##WHITE_1_FIELD##"</f>
        <v>##WHITE_1_FIELD####WHITE_1_FIELD##</v>
      </c>
      <c r="AZ13" t="str">
        <f>"##WHITE_1_FIELD##"&amp;Tidtager!AU25&amp;"##WHITE_1_FIELD##"</f>
        <v>##WHITE_1_FIELD##Hold##WHITE_1_FIELD##</v>
      </c>
    </row>
    <row r="14" spans="1:52" ht="12.75">
      <c r="A14" t="str">
        <f>"##WHITE_2_FIELD##"&amp;Tidtager!C26&amp;"##WHITE_2_FIELD##"</f>
        <v>##WHITE_2_FIELD## ##WHITE_2_FIELD##</v>
      </c>
      <c r="B14" t="str">
        <f>"##WHITE_2_FIELD##"&amp;Tidtager!D26&amp;"##WHITE_2_FIELD##"</f>
        <v>##WHITE_2_FIELD## ##WHITE_2_FIELD##</v>
      </c>
      <c r="C14" t="str">
        <f>"##WHITE_2_FIELD##"&amp;Tidtager!E26&amp;"##WHITE_2_FIELD##"</f>
        <v>##WHITE_2_FIELD####WHITE_2_FIELD##</v>
      </c>
      <c r="D14" t="str">
        <f>"##WHITE_2_FIELD##"&amp;Tidtager!F26&amp;"##WHITE_2_FIELD##"</f>
        <v>##WHITE_2_FIELD####WHITE_2_FIELD##</v>
      </c>
      <c r="E14" t="str">
        <f>"##WHITE_2_FIELD##"&amp;Tidtager!G26&amp;"##WHITE_2_FIELD##"</f>
        <v>##WHITE_2_FIELD####WHITE_2_FIELD##</v>
      </c>
      <c r="F14" t="str">
        <f>"##WHITE_2_FIELD##"&amp;Tidtager!H26&amp;"##WHITE_2_FIELD##"</f>
        <v>##WHITE_2_FIELD####WHITE_2_FIELD##</v>
      </c>
      <c r="G14" t="str">
        <f>"##WHITE_2_FIELD##"&amp;Tidtager!I26&amp;"##WHITE_2_FIELD##"</f>
        <v>##WHITE_2_FIELD####WHITE_2_FIELD##</v>
      </c>
      <c r="H14" t="str">
        <f>"##WHITE_2_FIELD##"&amp;Tidtager!J26&amp;"##WHITE_2_FIELD##"</f>
        <v>##WHITE_2_FIELD####WHITE_2_FIELD##</v>
      </c>
      <c r="I14" t="str">
        <f>"##WHITE_2_FIELD##"&amp;Tidtager!K26&amp;"##WHITE_2_FIELD##"</f>
        <v>##WHITE_2_FIELD####WHITE_2_FIELD##</v>
      </c>
      <c r="J14" t="str">
        <f>"##WHITE_2_FIELD##"&amp;Tidtager!L26&amp;"##WHITE_2_FIELD##"</f>
        <v>##WHITE_2_FIELD####WHITE_2_FIELD##</v>
      </c>
      <c r="K14" t="str">
        <f>"##WHITE_2_FIELD##"&amp;Tidtager!M26&amp;"##WHITE_2_FIELD##"</f>
        <v>##WHITE_2_FIELD####WHITE_2_FIELD##</v>
      </c>
      <c r="L14" t="str">
        <f>"##WHITE_2_FIELD##"&amp;Tidtager!N26&amp;"##WHITE_2_FIELD##"</f>
        <v>##WHITE_2_FIELD####WHITE_2_FIELD##</v>
      </c>
      <c r="M14" t="str">
        <f>"##WHITE_2_FIELD##"&amp;Tidtager!O26&amp;"##WHITE_2_FIELD##"</f>
        <v>##WHITE_2_FIELD####WHITE_2_FIELD##</v>
      </c>
      <c r="N14" t="str">
        <f>"##WHITE_2_FIELD##"&amp;Tidtager!P26&amp;"##WHITE_2_FIELD##"</f>
        <v>##WHITE_2_FIELD##4##WHITE_2_FIELD##</v>
      </c>
      <c r="O14" t="e">
        <f>"##WHITE_2_FIELD##"&amp;Tidtager!#REF!&amp;"##WHITE_2_FIELD##"</f>
        <v>#REF!</v>
      </c>
      <c r="P14" t="e">
        <f>"##WHITE_2_FIELD##"&amp;Tidtager!#REF!&amp;"##WHITE_2_FIELD##"</f>
        <v>#REF!</v>
      </c>
      <c r="Q14" t="str">
        <f>"##WHITE_2_FIELD##"&amp;Tidtager!Q26&amp;"##WHITE_2_FIELD##"</f>
        <v>##WHITE_2_FIELD####WHITE_2_FIELD##</v>
      </c>
      <c r="R14" t="str">
        <f>"##WHITE_2_FIELD##"&amp;Tidtager!R26&amp;"##WHITE_2_FIELD##"</f>
        <v>##WHITE_2_FIELD####WHITE_2_FIELD##</v>
      </c>
      <c r="S14" t="str">
        <f>"##WHITE_2_FIELD##"&amp;Tidtager!S26&amp;"##WHITE_2_FIELD##"</f>
        <v>##WHITE_2_FIELD####WHITE_2_FIELD##</v>
      </c>
      <c r="T14" t="str">
        <f>"##WHITE_2_FIELD##"&amp;Tidtager!T26&amp;"##WHITE_2_FIELD##"</f>
        <v>##WHITE_2_FIELD##2##WHITE_2_FIELD##</v>
      </c>
      <c r="U14" t="str">
        <f>"##WHITE_2_FIELD##"&amp;Tidtager!U26&amp;"##WHITE_2_FIELD##"</f>
        <v>##WHITE_2_FIELD####WHITE_2_FIELD##</v>
      </c>
      <c r="V14" t="str">
        <f>"##WHITE_2_FIELD##"&amp;Tidtager!V26&amp;"##WHITE_2_FIELD##"</f>
        <v>##WHITE_2_FIELD####WHITE_2_FIELD##</v>
      </c>
      <c r="W14" t="str">
        <f>"##WHITE_2_FIELD##"&amp;Tidtager!W26&amp;"##WHITE_2_FIELD##"</f>
        <v>##WHITE_2_FIELD####WHITE_2_FIELD##</v>
      </c>
      <c r="X14" t="str">
        <f>"##WHITE_2_FIELD##"&amp;Tidtager!X26&amp;"##WHITE_2_FIELD##"</f>
        <v>##WHITE_2_FIELD####WHITE_2_FIELD##</v>
      </c>
      <c r="Y14" t="str">
        <f>"##WHITE_2_FIELD##"&amp;Tidtager!Y26&amp;"##WHITE_2_FIELD##"</f>
        <v>##WHITE_2_FIELD####WHITE_2_FIELD##</v>
      </c>
      <c r="Z14" t="str">
        <f>"##WHITE_2_FIELD##"&amp;Tidtager!Z26&amp;"##WHITE_2_FIELD##"</f>
        <v>##WHITE_2_FIELD##3##WHITE_2_FIELD##</v>
      </c>
      <c r="AA14" t="str">
        <f>"##WHITE_2_FIELD##"&amp;Tidtager!AA26&amp;"##WHITE_2_FIELD##"</f>
        <v>##WHITE_2_FIELD####WHITE_2_FIELD##</v>
      </c>
      <c r="AB14" t="str">
        <f>"##WHITE_2_FIELD##"&amp;Tidtager!AB26&amp;"##WHITE_2_FIELD##"</f>
        <v>##WHITE_2_FIELD####WHITE_2_FIELD##</v>
      </c>
      <c r="AC14" t="str">
        <f>"##WHITE_2_FIELD##"&amp;Tidtager!AC26&amp;"##WHITE_2_FIELD##"</f>
        <v>##WHITE_2_FIELD####WHITE_2_FIELD##</v>
      </c>
      <c r="AD14" t="str">
        <f>"##WHITE_2_FIELD##"&amp;Tidtager!AD26&amp;"##WHITE_2_FIELD##"</f>
        <v>##WHITE_2_FIELD####WHITE_2_FIELD##</v>
      </c>
      <c r="AE14" t="str">
        <f>"##WHITE_2_FIELD##"&amp;Tidtager!AE26&amp;"##WHITE_2_FIELD##"</f>
        <v>##WHITE_2_FIELD####WHITE_2_FIELD##</v>
      </c>
      <c r="AF14" t="str">
        <f>"##WHITE_2_FIELD##"&amp;Tidtager!AF26&amp;"##WHITE_2_FIELD##"</f>
        <v>##WHITE_2_FIELD####WHITE_2_FIELD##</v>
      </c>
      <c r="AG14" t="e">
        <f>"##WHITE_2_FIELD##"&amp;Tidtager!#REF!&amp;"##WHITE_2_FIELD##"</f>
        <v>#REF!</v>
      </c>
      <c r="AH14" t="e">
        <f>"##WHITE_2_FIELD##"&amp;Tidtager!#REF!&amp;"##WHITE_2_FIELD##"</f>
        <v>#REF!</v>
      </c>
      <c r="AI14" t="str">
        <f>"##WHITE_2_FIELD##"&amp;Tidtager!AG26&amp;"##WHITE_2_FIELD##"</f>
        <v>##WHITE_2_FIELD####WHITE_2_FIELD##</v>
      </c>
      <c r="AJ14" t="str">
        <f>"##WHITE_2_FIELD##"&amp;Tidtager!AH26&amp;"##WHITE_2_FIELD##"</f>
        <v>##WHITE_2_FIELD####WHITE_2_FIELD##</v>
      </c>
      <c r="AK14" t="str">
        <f>"##WHITE_2_FIELD##"&amp;Tidtager!AI26&amp;"##WHITE_2_FIELD##"</f>
        <v>##WHITE_2_FIELD####WHITE_2_FIELD##</v>
      </c>
      <c r="AL14" t="str">
        <f>"##WHITE_2_FIELD##"&amp;Tidtager!AJ26&amp;"##WHITE_2_FIELD##"</f>
        <v>##WHITE_2_FIELD####WHITE_2_FIELD##</v>
      </c>
      <c r="AM14" t="str">
        <f>"##WHITE_2_FIELD##"&amp;Tidtager!AK26&amp;"##WHITE_2_FIELD##"</f>
        <v>##WHITE_2_FIELD####WHITE_2_FIELD##</v>
      </c>
      <c r="AN14" t="str">
        <f>"##WHITE_2_FIELD##"&amp;Tidtager!AL26&amp;"##WHITE_2_FIELD##"</f>
        <v>##WHITE_2_FIELD##1##WHITE_2_FIELD##</v>
      </c>
      <c r="AO14" t="str">
        <f>"##WHITE_2_FIELD##"&amp;Tidtager!AM26&amp;"##WHITE_2_FIELD##"</f>
        <v>##WHITE_2_FIELD####WHITE_2_FIELD##</v>
      </c>
      <c r="AP14" t="str">
        <f>"##WHITE_2_FIELD##"&amp;Tidtager!AN26&amp;"##WHITE_2_FIELD##"</f>
        <v>##WHITE_2_FIELD####WHITE_2_FIELD##</v>
      </c>
      <c r="AQ14" t="e">
        <f>"##WHITE_2_FIELD##"&amp;Tidtager!#REF!&amp;"##WHITE_2_FIELD##"</f>
        <v>#REF!</v>
      </c>
      <c r="AR14" t="e">
        <f>"##WHITE_2_FIELD##"&amp;Tidtager!#REF!&amp;"##WHITE_2_FIELD##"</f>
        <v>#REF!</v>
      </c>
      <c r="AS14" t="e">
        <f>"##WHITE_2_FIELD##"&amp;Tidtager!#REF!&amp;"##WHITE_2_FIELD##"</f>
        <v>#REF!</v>
      </c>
      <c r="AT14" t="e">
        <f>"##WHITE_2_FIELD##"&amp;Tidtager!#REF!&amp;"##WHITE_2_FIELD##"</f>
        <v>#REF!</v>
      </c>
      <c r="AU14" t="e">
        <f>"##WHITE_2_FIELD##"&amp;Tidtager!#REF!&amp;"##WHITE_2_FIELD##"</f>
        <v>#REF!</v>
      </c>
      <c r="AV14" t="str">
        <f>"##WHITE_2_FIELD##"&amp;Tidtager!AQ26&amp;"##WHITE_2_FIELD##"</f>
        <v>##WHITE_2_FIELD## ##WHITE_2_FIELD##</v>
      </c>
      <c r="AW14" t="str">
        <f>"##WHITE_2_FIELD##"&amp;Tidtager!AR26&amp;"##WHITE_2_FIELD##"</f>
        <v>##WHITE_2_FIELD####WHITE_2_FIELD##</v>
      </c>
      <c r="AX14" t="str">
        <f>"##WHITE_2_FIELD##"&amp;Tidtager!AS26&amp;"##WHITE_2_FIELD##"</f>
        <v>##WHITE_2_FIELD####WHITE_2_FIELD##</v>
      </c>
      <c r="AY14" t="str">
        <f>"##WHITE_2_FIELD##"&amp;Tidtager!AT26&amp;"##WHITE_2_FIELD##"</f>
        <v>##WHITE_2_FIELD####WHITE_2_FIELD##</v>
      </c>
      <c r="AZ14" t="str">
        <f>"##WHITE_2_FIELD##"&amp;Tidtager!AU26&amp;"##WHITE_2_FIELD##"</f>
        <v>##WHITE_2_FIELD####WHITE_2_FIELD##</v>
      </c>
    </row>
    <row r="15" spans="1:52" ht="12.75">
      <c r="A15" t="str">
        <f>"##WHITE_3_FIELD##"&amp;Tidtager!C27&amp;"##WHITE_3_FIELD##"</f>
        <v>##WHITE_3_FIELD## ##WHITE_3_FIELD##</v>
      </c>
      <c r="B15" t="str">
        <f>"##WHITE_3_FIELD##"&amp;Tidtager!D27&amp;"##WHITE_3_FIELD##"</f>
        <v>##WHITE_3_FIELD## ##WHITE_3_FIELD##</v>
      </c>
      <c r="C15" t="str">
        <f>"##WHITE_3_FIELD##"&amp;Tidtager!E27&amp;"##WHITE_3_FIELD##"</f>
        <v>##WHITE_3_FIELD####WHITE_3_FIELD##</v>
      </c>
      <c r="D15" t="str">
        <f>"##WHITE_3_FIELD##"&amp;Tidtager!F27&amp;"##WHITE_3_FIELD##"</f>
        <v>##WHITE_3_FIELD####WHITE_3_FIELD##</v>
      </c>
      <c r="E15" t="str">
        <f>"##WHITE_3_FIELD##"&amp;Tidtager!G27&amp;"##WHITE_3_FIELD##"</f>
        <v>##WHITE_3_FIELD####WHITE_3_FIELD##</v>
      </c>
      <c r="F15" t="str">
        <f>"##WHITE_3_FIELD##"&amp;Tidtager!H27&amp;"##WHITE_3_FIELD##"</f>
        <v>##WHITE_3_FIELD####WHITE_3_FIELD##</v>
      </c>
      <c r="G15" t="str">
        <f>"##WHITE_3_FIELD##"&amp;Tidtager!I27&amp;"##WHITE_3_FIELD##"</f>
        <v>##WHITE_3_FIELD####WHITE_3_FIELD##</v>
      </c>
      <c r="H15" t="str">
        <f>"##WHITE_3_FIELD##"&amp;Tidtager!J27&amp;"##WHITE_3_FIELD##"</f>
        <v>##WHITE_3_FIELD####WHITE_3_FIELD##</v>
      </c>
      <c r="I15" t="str">
        <f>"##WHITE_3_FIELD##"&amp;Tidtager!K27&amp;"##WHITE_3_FIELD##"</f>
        <v>##WHITE_3_FIELD####WHITE_3_FIELD##</v>
      </c>
      <c r="J15" t="str">
        <f>"##WHITE_3_FIELD##"&amp;Tidtager!L27&amp;"##WHITE_3_FIELD##"</f>
        <v>##WHITE_3_FIELD##4##WHITE_3_FIELD##</v>
      </c>
      <c r="K15" t="str">
        <f>"##WHITE_3_FIELD##"&amp;Tidtager!M27&amp;"##WHITE_3_FIELD##"</f>
        <v>##WHITE_3_FIELD####WHITE_3_FIELD##</v>
      </c>
      <c r="L15" t="str">
        <f>"##WHITE_3_FIELD##"&amp;Tidtager!N27&amp;"##WHITE_3_FIELD##"</f>
        <v>##WHITE_3_FIELD####WHITE_3_FIELD##</v>
      </c>
      <c r="M15" t="str">
        <f>"##WHITE_3_FIELD##"&amp;Tidtager!O27&amp;"##WHITE_3_FIELD##"</f>
        <v>##WHITE_3_FIELD####WHITE_3_FIELD##</v>
      </c>
      <c r="N15" t="str">
        <f>"##WHITE_3_FIELD##"&amp;Tidtager!P27&amp;"##WHITE_3_FIELD##"</f>
        <v>##WHITE_3_FIELD####WHITE_3_FIELD##</v>
      </c>
      <c r="O15" t="e">
        <f>"##WHITE_3_FIELD##"&amp;Tidtager!#REF!&amp;"##WHITE_3_FIELD##"</f>
        <v>#REF!</v>
      </c>
      <c r="P15" t="e">
        <f>"##WHITE_3_FIELD##"&amp;Tidtager!#REF!&amp;"##WHITE_3_FIELD##"</f>
        <v>#REF!</v>
      </c>
      <c r="Q15" t="str">
        <f>"##WHITE_3_FIELD##"&amp;Tidtager!Q27&amp;"##WHITE_3_FIELD##"</f>
        <v>##WHITE_3_FIELD####WHITE_3_FIELD##</v>
      </c>
      <c r="R15" t="str">
        <f>"##WHITE_3_FIELD##"&amp;Tidtager!R27&amp;"##WHITE_3_FIELD##"</f>
        <v>##WHITE_3_FIELD####WHITE_3_FIELD##</v>
      </c>
      <c r="S15" t="str">
        <f>"##WHITE_3_FIELD##"&amp;Tidtager!S27&amp;"##WHITE_3_FIELD##"</f>
        <v>##WHITE_3_FIELD####WHITE_3_FIELD##</v>
      </c>
      <c r="T15" t="str">
        <f>"##WHITE_3_FIELD##"&amp;Tidtager!T27&amp;"##WHITE_3_FIELD##"</f>
        <v>##WHITE_3_FIELD####WHITE_3_FIELD##</v>
      </c>
      <c r="U15" t="str">
        <f>"##WHITE_3_FIELD##"&amp;Tidtager!U27&amp;"##WHITE_3_FIELD##"</f>
        <v>##WHITE_3_FIELD####WHITE_3_FIELD##</v>
      </c>
      <c r="V15" t="str">
        <f>"##WHITE_3_FIELD##"&amp;Tidtager!V27&amp;"##WHITE_3_FIELD##"</f>
        <v>##WHITE_3_FIELD####WHITE_3_FIELD##</v>
      </c>
      <c r="W15" t="str">
        <f>"##WHITE_3_FIELD##"&amp;Tidtager!W27&amp;"##WHITE_3_FIELD##"</f>
        <v>##WHITE_3_FIELD####WHITE_3_FIELD##</v>
      </c>
      <c r="X15" t="str">
        <f>"##WHITE_3_FIELD##"&amp;Tidtager!X27&amp;"##WHITE_3_FIELD##"</f>
        <v>##WHITE_3_FIELD##1##WHITE_3_FIELD##</v>
      </c>
      <c r="Y15" t="str">
        <f>"##WHITE_3_FIELD##"&amp;Tidtager!Y27&amp;"##WHITE_3_FIELD##"</f>
        <v>##WHITE_3_FIELD####WHITE_3_FIELD##</v>
      </c>
      <c r="Z15" t="str">
        <f>"##WHITE_3_FIELD##"&amp;Tidtager!Z27&amp;"##WHITE_3_FIELD##"</f>
        <v>##WHITE_3_FIELD####WHITE_3_FIELD##</v>
      </c>
      <c r="AA15" t="str">
        <f>"##WHITE_3_FIELD##"&amp;Tidtager!AA27&amp;"##WHITE_3_FIELD##"</f>
        <v>##WHITE_3_FIELD####WHITE_3_FIELD##</v>
      </c>
      <c r="AB15" t="str">
        <f>"##WHITE_3_FIELD##"&amp;Tidtager!AB27&amp;"##WHITE_3_FIELD##"</f>
        <v>##WHITE_3_FIELD####WHITE_3_FIELD##</v>
      </c>
      <c r="AC15" t="str">
        <f>"##WHITE_3_FIELD##"&amp;Tidtager!AC27&amp;"##WHITE_3_FIELD##"</f>
        <v>##WHITE_3_FIELD####WHITE_3_FIELD##</v>
      </c>
      <c r="AD15" t="str">
        <f>"##WHITE_3_FIELD##"&amp;Tidtager!AD27&amp;"##WHITE_3_FIELD##"</f>
        <v>##WHITE_3_FIELD##2##WHITE_3_FIELD##</v>
      </c>
      <c r="AE15" t="str">
        <f>"##WHITE_3_FIELD##"&amp;Tidtager!AE27&amp;"##WHITE_3_FIELD##"</f>
        <v>##WHITE_3_FIELD####WHITE_3_FIELD##</v>
      </c>
      <c r="AF15" t="str">
        <f>"##WHITE_3_FIELD##"&amp;Tidtager!AF27&amp;"##WHITE_3_FIELD##"</f>
        <v>##WHITE_3_FIELD####WHITE_3_FIELD##</v>
      </c>
      <c r="AG15" t="e">
        <f>"##WHITE_3_FIELD##"&amp;Tidtager!#REF!&amp;"##WHITE_3_FIELD##"</f>
        <v>#REF!</v>
      </c>
      <c r="AH15" t="e">
        <f>"##WHITE_3_FIELD##"&amp;Tidtager!#REF!&amp;"##WHITE_3_FIELD##"</f>
        <v>#REF!</v>
      </c>
      <c r="AI15" t="str">
        <f>"##WHITE_3_FIELD##"&amp;Tidtager!AG27&amp;"##WHITE_3_FIELD##"</f>
        <v>##WHITE_3_FIELD####WHITE_3_FIELD##</v>
      </c>
      <c r="AJ15" t="str">
        <f>"##WHITE_3_FIELD##"&amp;Tidtager!AH27&amp;"##WHITE_3_FIELD##"</f>
        <v>##WHITE_3_FIELD####WHITE_3_FIELD##</v>
      </c>
      <c r="AK15" t="str">
        <f>"##WHITE_3_FIELD##"&amp;Tidtager!AI27&amp;"##WHITE_3_FIELD##"</f>
        <v>##WHITE_3_FIELD####WHITE_3_FIELD##</v>
      </c>
      <c r="AL15" t="str">
        <f>"##WHITE_3_FIELD##"&amp;Tidtager!AJ27&amp;"##WHITE_3_FIELD##"</f>
        <v>##WHITE_3_FIELD##3##WHITE_3_FIELD##</v>
      </c>
      <c r="AM15" t="str">
        <f>"##WHITE_3_FIELD##"&amp;Tidtager!AK27&amp;"##WHITE_3_FIELD##"</f>
        <v>##WHITE_3_FIELD####WHITE_3_FIELD##</v>
      </c>
      <c r="AN15" t="str">
        <f>"##WHITE_3_FIELD##"&amp;Tidtager!AL27&amp;"##WHITE_3_FIELD##"</f>
        <v>##WHITE_3_FIELD####WHITE_3_FIELD##</v>
      </c>
      <c r="AO15" t="str">
        <f>"##WHITE_3_FIELD##"&amp;Tidtager!AM27&amp;"##WHITE_3_FIELD##"</f>
        <v>##WHITE_3_FIELD####WHITE_3_FIELD##</v>
      </c>
      <c r="AP15" t="str">
        <f>"##WHITE_3_FIELD##"&amp;Tidtager!AN27&amp;"##WHITE_3_FIELD##"</f>
        <v>##WHITE_3_FIELD####WHITE_3_FIELD##</v>
      </c>
      <c r="AQ15" t="e">
        <f>"##WHITE_3_FIELD##"&amp;Tidtager!#REF!&amp;"##WHITE_3_FIELD##"</f>
        <v>#REF!</v>
      </c>
      <c r="AR15" t="e">
        <f>"##WHITE_3_FIELD##"&amp;Tidtager!#REF!&amp;"##WHITE_3_FIELD##"</f>
        <v>#REF!</v>
      </c>
      <c r="AS15" t="e">
        <f>"##WHITE_3_FIELD##"&amp;Tidtager!#REF!&amp;"##WHITE_3_FIELD##"</f>
        <v>#REF!</v>
      </c>
      <c r="AT15" t="e">
        <f>"##WHITE_3_FIELD##"&amp;Tidtager!#REF!&amp;"##WHITE_3_FIELD##"</f>
        <v>#REF!</v>
      </c>
      <c r="AU15" t="e">
        <f>"##WHITE_3_FIELD##"&amp;Tidtager!#REF!&amp;"##WHITE_3_FIELD##"</f>
        <v>#REF!</v>
      </c>
      <c r="AV15" t="str">
        <f>"##WHITE_3_FIELD##"&amp;Tidtager!AQ27&amp;"##WHITE_3_FIELD##"</f>
        <v>##WHITE_3_FIELD## ##WHITE_3_FIELD##</v>
      </c>
      <c r="AW15" t="str">
        <f>"##WHITE_3_FIELD##"&amp;Tidtager!AR27&amp;"##WHITE_3_FIELD##"</f>
        <v>##WHITE_3_FIELD####WHITE_3_FIELD##</v>
      </c>
      <c r="AX15" t="str">
        <f>"##WHITE_3_FIELD##"&amp;Tidtager!AS27&amp;"##WHITE_3_FIELD##"</f>
        <v>##WHITE_3_FIELD####WHITE_3_FIELD##</v>
      </c>
      <c r="AY15" t="str">
        <f>"##WHITE_3_FIELD##"&amp;Tidtager!AT27&amp;"##WHITE_3_FIELD##"</f>
        <v>##WHITE_3_FIELD####WHITE_3_FIELD##</v>
      </c>
      <c r="AZ15" t="str">
        <f>"##WHITE_3_FIELD##"&amp;Tidtager!AU27&amp;"##WHITE_3_FIELD##"</f>
        <v>##WHITE_3_FIELD##Placering##WHITE_3_FIELD##</v>
      </c>
    </row>
    <row r="16" spans="1:52" ht="12.75">
      <c r="A16" t="str">
        <f>"##WHITE_4_FIELD##"&amp;Tidtager!C28&amp;"##WHITE_4_FIELD##"</f>
        <v>##WHITE_4_FIELD## ##WHITE_4_FIELD##</v>
      </c>
      <c r="B16" t="str">
        <f>"##WHITE_4_FIELD##"&amp;Tidtager!D28&amp;"##WHITE_4_FIELD##"</f>
        <v>##WHITE_4_FIELD## ##WHITE_4_FIELD##</v>
      </c>
      <c r="C16" t="str">
        <f>"##WHITE_4_FIELD##"&amp;Tidtager!E28&amp;"##WHITE_4_FIELD##"</f>
        <v>##WHITE_4_FIELD####WHITE_4_FIELD##</v>
      </c>
      <c r="D16" t="str">
        <f>"##WHITE_4_FIELD##"&amp;Tidtager!F28&amp;"##WHITE_4_FIELD##"</f>
        <v>##WHITE_4_FIELD####WHITE_4_FIELD##</v>
      </c>
      <c r="E16" t="str">
        <f>"##WHITE_4_FIELD##"&amp;Tidtager!G28&amp;"##WHITE_4_FIELD##"</f>
        <v>##WHITE_4_FIELD####WHITE_4_FIELD##</v>
      </c>
      <c r="F16" t="str">
        <f>"##WHITE_4_FIELD##"&amp;Tidtager!H28&amp;"##WHITE_4_FIELD##"</f>
        <v>##WHITE_4_FIELD####WHITE_4_FIELD##</v>
      </c>
      <c r="G16" t="str">
        <f>"##WHITE_4_FIELD##"&amp;Tidtager!I28&amp;"##WHITE_4_FIELD##"</f>
        <v>##WHITE_4_FIELD####WHITE_4_FIELD##</v>
      </c>
      <c r="H16" t="str">
        <f>"##WHITE_4_FIELD##"&amp;Tidtager!J28&amp;"##WHITE_4_FIELD##"</f>
        <v>##WHITE_4_FIELD##1##WHITE_4_FIELD##</v>
      </c>
      <c r="I16" t="str">
        <f>"##WHITE_4_FIELD##"&amp;Tidtager!K28&amp;"##WHITE_4_FIELD##"</f>
        <v>##WHITE_4_FIELD####WHITE_4_FIELD##</v>
      </c>
      <c r="J16" t="str">
        <f>"##WHITE_4_FIELD##"&amp;Tidtager!L28&amp;"##WHITE_4_FIELD##"</f>
        <v>##WHITE_4_FIELD####WHITE_4_FIELD##</v>
      </c>
      <c r="K16" t="str">
        <f>"##WHITE_4_FIELD##"&amp;Tidtager!M28&amp;"##WHITE_4_FIELD##"</f>
        <v>##WHITE_4_FIELD####WHITE_4_FIELD##</v>
      </c>
      <c r="L16" t="str">
        <f>"##WHITE_4_FIELD##"&amp;Tidtager!N28&amp;"##WHITE_4_FIELD##"</f>
        <v>##WHITE_4_FIELD####WHITE_4_FIELD##</v>
      </c>
      <c r="M16" t="str">
        <f>"##WHITE_4_FIELD##"&amp;Tidtager!O28&amp;"##WHITE_4_FIELD##"</f>
        <v>##WHITE_4_FIELD####WHITE_4_FIELD##</v>
      </c>
      <c r="N16" t="str">
        <f>"##WHITE_4_FIELD##"&amp;Tidtager!P28&amp;"##WHITE_4_FIELD##"</f>
        <v>##WHITE_4_FIELD####WHITE_4_FIELD##</v>
      </c>
      <c r="O16" t="e">
        <f>"##WHITE_4_FIELD##"&amp;Tidtager!#REF!&amp;"##WHITE_4_FIELD##"</f>
        <v>#REF!</v>
      </c>
      <c r="P16" t="e">
        <f>"##WHITE_4_FIELD##"&amp;Tidtager!#REF!&amp;"##WHITE_4_FIELD##"</f>
        <v>#REF!</v>
      </c>
      <c r="Q16" t="str">
        <f>"##WHITE_4_FIELD##"&amp;Tidtager!Q28&amp;"##WHITE_4_FIELD##"</f>
        <v>##WHITE_4_FIELD####WHITE_4_FIELD##</v>
      </c>
      <c r="R16" t="str">
        <f>"##WHITE_4_FIELD##"&amp;Tidtager!R28&amp;"##WHITE_4_FIELD##"</f>
        <v>##WHITE_4_FIELD####WHITE_4_FIELD##</v>
      </c>
      <c r="S16" t="str">
        <f>"##WHITE_4_FIELD##"&amp;Tidtager!S28&amp;"##WHITE_4_FIELD##"</f>
        <v>##WHITE_4_FIELD####WHITE_4_FIELD##</v>
      </c>
      <c r="T16" t="str">
        <f>"##WHITE_4_FIELD##"&amp;Tidtager!T28&amp;"##WHITE_4_FIELD##"</f>
        <v>##WHITE_4_FIELD####WHITE_4_FIELD##</v>
      </c>
      <c r="U16" t="str">
        <f>"##WHITE_4_FIELD##"&amp;Tidtager!U28&amp;"##WHITE_4_FIELD##"</f>
        <v>##WHITE_4_FIELD####WHITE_4_FIELD##</v>
      </c>
      <c r="V16" t="str">
        <f>"##WHITE_4_FIELD##"&amp;Tidtager!V28&amp;"##WHITE_4_FIELD##"</f>
        <v>##WHITE_4_FIELD##2##WHITE_4_FIELD##</v>
      </c>
      <c r="W16" t="str">
        <f>"##WHITE_4_FIELD##"&amp;Tidtager!W28&amp;"##WHITE_4_FIELD##"</f>
        <v>##WHITE_4_FIELD####WHITE_4_FIELD##</v>
      </c>
      <c r="X16" t="str">
        <f>"##WHITE_4_FIELD##"&amp;Tidtager!X28&amp;"##WHITE_4_FIELD##"</f>
        <v>##WHITE_4_FIELD####WHITE_4_FIELD##</v>
      </c>
      <c r="Y16" t="str">
        <f>"##WHITE_4_FIELD##"&amp;Tidtager!Y28&amp;"##WHITE_4_FIELD##"</f>
        <v>##WHITE_4_FIELD####WHITE_4_FIELD##</v>
      </c>
      <c r="Z16" t="str">
        <f>"##WHITE_4_FIELD##"&amp;Tidtager!Z28&amp;"##WHITE_4_FIELD##"</f>
        <v>##WHITE_4_FIELD####WHITE_4_FIELD##</v>
      </c>
      <c r="AA16" t="str">
        <f>"##WHITE_4_FIELD##"&amp;Tidtager!AA28&amp;"##WHITE_4_FIELD##"</f>
        <v>##WHITE_4_FIELD####WHITE_4_FIELD##</v>
      </c>
      <c r="AB16" t="str">
        <f>"##WHITE_4_FIELD##"&amp;Tidtager!AB28&amp;"##WHITE_4_FIELD##"</f>
        <v>##WHITE_4_FIELD####WHITE_4_FIELD##</v>
      </c>
      <c r="AC16" t="str">
        <f>"##WHITE_4_FIELD##"&amp;Tidtager!AC28&amp;"##WHITE_4_FIELD##"</f>
        <v>##WHITE_4_FIELD####WHITE_4_FIELD##</v>
      </c>
      <c r="AD16" t="str">
        <f>"##WHITE_4_FIELD##"&amp;Tidtager!AD28&amp;"##WHITE_4_FIELD##"</f>
        <v>##WHITE_4_FIELD####WHITE_4_FIELD##</v>
      </c>
      <c r="AE16" t="str">
        <f>"##WHITE_4_FIELD##"&amp;Tidtager!AE28&amp;"##WHITE_4_FIELD##"</f>
        <v>##WHITE_4_FIELD####WHITE_4_FIELD##</v>
      </c>
      <c r="AF16" t="str">
        <f>"##WHITE_4_FIELD##"&amp;Tidtager!AF28&amp;"##WHITE_4_FIELD##"</f>
        <v>##WHITE_4_FIELD##3##WHITE_4_FIELD##</v>
      </c>
      <c r="AG16" t="e">
        <f>"##WHITE_4_FIELD##"&amp;Tidtager!#REF!&amp;"##WHITE_4_FIELD##"</f>
        <v>#REF!</v>
      </c>
      <c r="AH16" t="e">
        <f>"##WHITE_4_FIELD##"&amp;Tidtager!#REF!&amp;"##WHITE_4_FIELD##"</f>
        <v>#REF!</v>
      </c>
      <c r="AI16" t="str">
        <f>"##WHITE_4_FIELD##"&amp;Tidtager!AG28&amp;"##WHITE_4_FIELD##"</f>
        <v>##WHITE_4_FIELD####WHITE_4_FIELD##</v>
      </c>
      <c r="AJ16" t="str">
        <f>"##WHITE_4_FIELD##"&amp;Tidtager!AH28&amp;"##WHITE_4_FIELD##"</f>
        <v>##WHITE_4_FIELD##4##WHITE_4_FIELD##</v>
      </c>
      <c r="AK16" t="str">
        <f>"##WHITE_4_FIELD##"&amp;Tidtager!AI28&amp;"##WHITE_4_FIELD##"</f>
        <v>##WHITE_4_FIELD####WHITE_4_FIELD##</v>
      </c>
      <c r="AL16" t="str">
        <f>"##WHITE_4_FIELD##"&amp;Tidtager!AJ28&amp;"##WHITE_4_FIELD##"</f>
        <v>##WHITE_4_FIELD####WHITE_4_FIELD##</v>
      </c>
      <c r="AM16" t="str">
        <f>"##WHITE_4_FIELD##"&amp;Tidtager!AK28&amp;"##WHITE_4_FIELD##"</f>
        <v>##WHITE_4_FIELD####WHITE_4_FIELD##</v>
      </c>
      <c r="AN16" t="str">
        <f>"##WHITE_4_FIELD##"&amp;Tidtager!AL28&amp;"##WHITE_4_FIELD##"</f>
        <v>##WHITE_4_FIELD####WHITE_4_FIELD##</v>
      </c>
      <c r="AO16" t="str">
        <f>"##WHITE_4_FIELD##"&amp;Tidtager!AM28&amp;"##WHITE_4_FIELD##"</f>
        <v>##WHITE_4_FIELD####WHITE_4_FIELD##</v>
      </c>
      <c r="AP16" t="str">
        <f>"##WHITE_4_FIELD##"&amp;Tidtager!AN28&amp;"##WHITE_4_FIELD##"</f>
        <v>##WHITE_4_FIELD####WHITE_4_FIELD##</v>
      </c>
      <c r="AQ16" t="e">
        <f>"##WHITE_4_FIELD##"&amp;Tidtager!#REF!&amp;"##WHITE_4_FIELD##"</f>
        <v>#REF!</v>
      </c>
      <c r="AR16" t="e">
        <f>"##WHITE_4_FIELD##"&amp;Tidtager!#REF!&amp;"##WHITE_4_FIELD##"</f>
        <v>#REF!</v>
      </c>
      <c r="AS16" t="e">
        <f>"##WHITE_4_FIELD##"&amp;Tidtager!#REF!&amp;"##WHITE_4_FIELD##"</f>
        <v>#REF!</v>
      </c>
      <c r="AT16" t="e">
        <f>"##WHITE_4_FIELD##"&amp;Tidtager!#REF!&amp;"##WHITE_4_FIELD##"</f>
        <v>#REF!</v>
      </c>
      <c r="AU16" t="e">
        <f>"##WHITE_4_FIELD##"&amp;Tidtager!#REF!&amp;"##WHITE_4_FIELD##"</f>
        <v>#REF!</v>
      </c>
      <c r="AV16" t="str">
        <f>"##WHITE_4_FIELD##"&amp;Tidtager!AQ28&amp;"##WHITE_4_FIELD##"</f>
        <v>##WHITE_4_FIELD## ##WHITE_4_FIELD##</v>
      </c>
      <c r="AW16" t="str">
        <f>"##WHITE_4_FIELD##"&amp;Tidtager!AR28&amp;"##WHITE_4_FIELD##"</f>
        <v>##WHITE_4_FIELD####WHITE_4_FIELD##</v>
      </c>
      <c r="AX16" t="str">
        <f>"##WHITE_4_FIELD##"&amp;Tidtager!AS28&amp;"##WHITE_4_FIELD##"</f>
        <v>##WHITE_4_FIELD####WHITE_4_FIELD##</v>
      </c>
      <c r="AY16" t="str">
        <f>"##WHITE_4_FIELD##"&amp;Tidtager!AT28&amp;"##WHITE_4_FIELD##"</f>
        <v>##WHITE_4_FIELD####WHITE_4_FIELD##</v>
      </c>
      <c r="AZ16" t="str">
        <f>"##WHITE_4_FIELD##"&amp;Tidtager!AU28&amp;"##WHITE_4_FIELD##"</f>
        <v>##WHITE_4_FIELD##1##WHITE_4_FIELD##</v>
      </c>
    </row>
    <row r="17" spans="1:52" ht="12.75">
      <c r="A17" t="e">
        <f>"##WHITE_5_FIELD##"&amp;Tidtager!#REF!&amp;"##WHITE_5_FIELD##"</f>
        <v>#REF!</v>
      </c>
      <c r="B17" t="e">
        <f>"##WHITE_5_FIELD##"&amp;Tidtager!#REF!&amp;"##WHITE_5_FIELD##"</f>
        <v>#REF!</v>
      </c>
      <c r="C17" t="e">
        <f>"##WHITE_5_FIELD##"&amp;Tidtager!#REF!&amp;"##WHITE_5_FIELD##"</f>
        <v>#REF!</v>
      </c>
      <c r="D17" t="e">
        <f>"##WHITE_5_FIELD##"&amp;Tidtager!#REF!&amp;"##WHITE_5_FIELD##"</f>
        <v>#REF!</v>
      </c>
      <c r="E17" t="e">
        <f>"##WHITE_5_FIELD##"&amp;Tidtager!#REF!&amp;"##WHITE_5_FIELD##"</f>
        <v>#REF!</v>
      </c>
      <c r="F17" t="e">
        <f>"##WHITE_5_FIELD##"&amp;Tidtager!#REF!&amp;"##WHITE_5_FIELD##"</f>
        <v>#REF!</v>
      </c>
      <c r="G17" t="e">
        <f>"##WHITE_5_FIELD##"&amp;Tidtager!#REF!&amp;"##WHITE_5_FIELD##"</f>
        <v>#REF!</v>
      </c>
      <c r="H17" t="e">
        <f>"##WHITE_5_FIELD##"&amp;Tidtager!#REF!&amp;"##WHITE_5_FIELD##"</f>
        <v>#REF!</v>
      </c>
      <c r="I17" t="e">
        <f>"##WHITE_5_FIELD##"&amp;Tidtager!#REF!&amp;"##WHITE_5_FIELD##"</f>
        <v>#REF!</v>
      </c>
      <c r="J17" t="e">
        <f>"##WHITE_5_FIELD##"&amp;Tidtager!#REF!&amp;"##WHITE_5_FIELD##"</f>
        <v>#REF!</v>
      </c>
      <c r="K17" t="e">
        <f>"##WHITE_5_FIELD##"&amp;Tidtager!#REF!&amp;"##WHITE_5_FIELD##"</f>
        <v>#REF!</v>
      </c>
      <c r="L17" t="e">
        <f>"##WHITE_5_FIELD##"&amp;Tidtager!#REF!&amp;"##WHITE_5_FIELD##"</f>
        <v>#REF!</v>
      </c>
      <c r="M17" t="e">
        <f>"##WHITE_5_FIELD##"&amp;Tidtager!#REF!&amp;"##WHITE_5_FIELD##"</f>
        <v>#REF!</v>
      </c>
      <c r="N17" t="e">
        <f>"##WHITE_5_FIELD##"&amp;Tidtager!#REF!&amp;"##WHITE_5_FIELD##"</f>
        <v>#REF!</v>
      </c>
      <c r="O17" t="e">
        <f>"##WHITE_5_FIELD##"&amp;Tidtager!#REF!&amp;"##WHITE_5_FIELD##"</f>
        <v>#REF!</v>
      </c>
      <c r="P17" t="e">
        <f>"##WHITE_5_FIELD##"&amp;Tidtager!#REF!&amp;"##WHITE_5_FIELD##"</f>
        <v>#REF!</v>
      </c>
      <c r="Q17" t="e">
        <f>"##WHITE_5_FIELD##"&amp;Tidtager!#REF!&amp;"##WHITE_5_FIELD##"</f>
        <v>#REF!</v>
      </c>
      <c r="R17" t="e">
        <f>"##WHITE_5_FIELD##"&amp;Tidtager!#REF!&amp;"##WHITE_5_FIELD##"</f>
        <v>#REF!</v>
      </c>
      <c r="S17" t="e">
        <f>"##WHITE_5_FIELD##"&amp;Tidtager!#REF!&amp;"##WHITE_5_FIELD##"</f>
        <v>#REF!</v>
      </c>
      <c r="T17" t="e">
        <f>"##WHITE_5_FIELD##"&amp;Tidtager!#REF!&amp;"##WHITE_5_FIELD##"</f>
        <v>#REF!</v>
      </c>
      <c r="U17" t="e">
        <f>"##WHITE_5_FIELD##"&amp;Tidtager!#REF!&amp;"##WHITE_5_FIELD##"</f>
        <v>#REF!</v>
      </c>
      <c r="V17" t="e">
        <f>"##WHITE_5_FIELD##"&amp;Tidtager!#REF!&amp;"##WHITE_5_FIELD##"</f>
        <v>#REF!</v>
      </c>
      <c r="W17" t="e">
        <f>"##WHITE_5_FIELD##"&amp;Tidtager!#REF!&amp;"##WHITE_5_FIELD##"</f>
        <v>#REF!</v>
      </c>
      <c r="X17" t="e">
        <f>"##WHITE_5_FIELD##"&amp;Tidtager!#REF!&amp;"##WHITE_5_FIELD##"</f>
        <v>#REF!</v>
      </c>
      <c r="Y17" t="e">
        <f>"##WHITE_5_FIELD##"&amp;Tidtager!#REF!&amp;"##WHITE_5_FIELD##"</f>
        <v>#REF!</v>
      </c>
      <c r="Z17" t="e">
        <f>"##WHITE_5_FIELD##"&amp;Tidtager!#REF!&amp;"##WHITE_5_FIELD##"</f>
        <v>#REF!</v>
      </c>
      <c r="AA17" t="e">
        <f>"##WHITE_5_FIELD##"&amp;Tidtager!#REF!&amp;"##WHITE_5_FIELD##"</f>
        <v>#REF!</v>
      </c>
      <c r="AB17" t="e">
        <f>"##WHITE_5_FIELD##"&amp;Tidtager!#REF!&amp;"##WHITE_5_FIELD##"</f>
        <v>#REF!</v>
      </c>
      <c r="AC17" t="e">
        <f>"##WHITE_5_FIELD##"&amp;Tidtager!#REF!&amp;"##WHITE_5_FIELD##"</f>
        <v>#REF!</v>
      </c>
      <c r="AD17" t="e">
        <f>"##WHITE_5_FIELD##"&amp;Tidtager!#REF!&amp;"##WHITE_5_FIELD##"</f>
        <v>#REF!</v>
      </c>
      <c r="AE17" t="e">
        <f>"##WHITE_5_FIELD##"&amp;Tidtager!#REF!&amp;"##WHITE_5_FIELD##"</f>
        <v>#REF!</v>
      </c>
      <c r="AF17" t="e">
        <f>"##WHITE_5_FIELD##"&amp;Tidtager!#REF!&amp;"##WHITE_5_FIELD##"</f>
        <v>#REF!</v>
      </c>
      <c r="AG17" t="e">
        <f>"##WHITE_5_FIELD##"&amp;Tidtager!#REF!&amp;"##WHITE_5_FIELD##"</f>
        <v>#REF!</v>
      </c>
      <c r="AH17" t="e">
        <f>"##WHITE_5_FIELD##"&amp;Tidtager!#REF!&amp;"##WHITE_5_FIELD##"</f>
        <v>#REF!</v>
      </c>
      <c r="AI17" t="e">
        <f>"##WHITE_5_FIELD##"&amp;Tidtager!#REF!&amp;"##WHITE_5_FIELD##"</f>
        <v>#REF!</v>
      </c>
      <c r="AJ17" t="e">
        <f>"##WHITE_5_FIELD##"&amp;Tidtager!#REF!&amp;"##WHITE_5_FIELD##"</f>
        <v>#REF!</v>
      </c>
      <c r="AK17" t="e">
        <f>"##WHITE_5_FIELD##"&amp;Tidtager!#REF!&amp;"##WHITE_5_FIELD##"</f>
        <v>#REF!</v>
      </c>
      <c r="AL17" t="e">
        <f>"##WHITE_5_FIELD##"&amp;Tidtager!#REF!&amp;"##WHITE_5_FIELD##"</f>
        <v>#REF!</v>
      </c>
      <c r="AM17" t="e">
        <f>"##WHITE_5_FIELD##"&amp;Tidtager!#REF!&amp;"##WHITE_5_FIELD##"</f>
        <v>#REF!</v>
      </c>
      <c r="AN17" t="e">
        <f>"##WHITE_5_FIELD##"&amp;Tidtager!#REF!&amp;"##WHITE_5_FIELD##"</f>
        <v>#REF!</v>
      </c>
      <c r="AO17" t="e">
        <f>"##WHITE_5_FIELD##"&amp;Tidtager!#REF!&amp;"##WHITE_5_FIELD##"</f>
        <v>#REF!</v>
      </c>
      <c r="AP17" t="e">
        <f>"##WHITE_5_FIELD##"&amp;Tidtager!#REF!&amp;"##WHITE_5_FIELD##"</f>
        <v>#REF!</v>
      </c>
      <c r="AQ17" t="e">
        <f>"##WHITE_5_FIELD##"&amp;Tidtager!#REF!&amp;"##WHITE_5_FIELD##"</f>
        <v>#REF!</v>
      </c>
      <c r="AR17" t="e">
        <f>"##WHITE_5_FIELD##"&amp;Tidtager!#REF!&amp;"##WHITE_5_FIELD##"</f>
        <v>#REF!</v>
      </c>
      <c r="AS17" t="e">
        <f>"##WHITE_5_FIELD##"&amp;Tidtager!#REF!&amp;"##WHITE_5_FIELD##"</f>
        <v>#REF!</v>
      </c>
      <c r="AT17" t="e">
        <f>"##WHITE_5_FIELD##"&amp;Tidtager!#REF!&amp;"##WHITE_5_FIELD##"</f>
        <v>#REF!</v>
      </c>
      <c r="AU17" t="e">
        <f>"##WHITE_5_FIELD##"&amp;Tidtager!#REF!&amp;"##WHITE_5_FIELD##"</f>
        <v>#REF!</v>
      </c>
      <c r="AV17" t="e">
        <f>"##WHITE_5_FIELD##"&amp;Tidtager!#REF!&amp;"##WHITE_5_FIELD##"</f>
        <v>#REF!</v>
      </c>
      <c r="AW17" t="e">
        <f>"##WHITE_5_FIELD##"&amp;Tidtager!#REF!&amp;"##WHITE_5_FIELD##"</f>
        <v>#REF!</v>
      </c>
      <c r="AX17" t="e">
        <f>"##WHITE_5_FIELD##"&amp;Tidtager!#REF!&amp;"##WHITE_5_FIELD##"</f>
        <v>#REF!</v>
      </c>
      <c r="AY17" t="e">
        <f>"##WHITE_5_FIELD##"&amp;Tidtager!#REF!&amp;"##WHITE_5_FIELD##"</f>
        <v>#REF!</v>
      </c>
      <c r="AZ17" t="e">
        <f>"##WHITE_5_FIELD##"&amp;Tidtager!#REF!&amp;"##WHITE_5_FIELD##"</f>
        <v>#REF!</v>
      </c>
    </row>
    <row r="19" spans="1:52" ht="12.75">
      <c r="A19" t="str">
        <f>"##YELLOW_1_FIELD##"&amp;Tidtager!C33&amp;"##YELLOW_1_FIELD##"</f>
        <v>##YELLOW_1_FIELD## ##YELLOW_1_FIELD##</v>
      </c>
      <c r="B19" t="str">
        <f>"##YELLOW_1_FIELD##"&amp;Tidtager!D33&amp;"##YELLOW_1_FIELD##"</f>
        <v>##YELLOW_1_FIELD## ##YELLOW_1_FIELD##</v>
      </c>
      <c r="C19" t="str">
        <f>"##YELLOW_1_FIELD##"&amp;Tidtager!E33&amp;"##YELLOW_1_FIELD##"</f>
        <v>##YELLOW_1_FIELD####YELLOW_1_FIELD##</v>
      </c>
      <c r="D19" t="str">
        <f>"##YELLOW_1_FIELD##"&amp;Tidtager!F33&amp;"##YELLOW_1_FIELD##"</f>
        <v>##YELLOW_1_FIELD####YELLOW_1_FIELD##</v>
      </c>
      <c r="E19" t="str">
        <f>"##YELLOW_1_FIELD##"&amp;Tidtager!G33&amp;"##YELLOW_1_FIELD##"</f>
        <v>##YELLOW_1_FIELD####YELLOW_1_FIELD##</v>
      </c>
      <c r="F19" t="str">
        <f>"##YELLOW_1_FIELD##"&amp;Tidtager!H33&amp;"##YELLOW_1_FIELD##"</f>
        <v>##YELLOW_1_FIELD####YELLOW_1_FIELD##</v>
      </c>
      <c r="G19" t="str">
        <f>"##YELLOW_1_FIELD##"&amp;Tidtager!I33&amp;"##YELLOW_1_FIELD##"</f>
        <v>##YELLOW_1_FIELD####YELLOW_1_FIELD##</v>
      </c>
      <c r="H19" t="str">
        <f>"##YELLOW_1_FIELD##"&amp;Tidtager!J33&amp;"##YELLOW_1_FIELD##"</f>
        <v>##YELLOW_1_FIELD####YELLOW_1_FIELD##</v>
      </c>
      <c r="I19" t="str">
        <f>"##YELLOW_1_FIELD##"&amp;Tidtager!K33&amp;"##YELLOW_1_FIELD##"</f>
        <v>##YELLOW_1_FIELD####YELLOW_1_FIELD##</v>
      </c>
      <c r="J19" t="str">
        <f>"##YELLOW_1_FIELD##"&amp;Tidtager!L33&amp;"##YELLOW_1_FIELD##"</f>
        <v>##YELLOW_1_FIELD##3##YELLOW_1_FIELD##</v>
      </c>
      <c r="K19" t="str">
        <f>"##YELLOW_1_FIELD##"&amp;Tidtager!M33&amp;"##YELLOW_1_FIELD##"</f>
        <v>##YELLOW_1_FIELD####YELLOW_1_FIELD##</v>
      </c>
      <c r="L19" t="str">
        <f>"##YELLOW_1_FIELD##"&amp;Tidtager!N33&amp;"##YELLOW_1_FIELD##"</f>
        <v>##YELLOW_1_FIELD####YELLOW_1_FIELD##</v>
      </c>
      <c r="M19" t="str">
        <f>"##YELLOW_1_FIELD##"&amp;Tidtager!O33&amp;"##YELLOW_1_FIELD##"</f>
        <v>##YELLOW_1_FIELD####YELLOW_1_FIELD##</v>
      </c>
      <c r="N19" t="str">
        <f>"##YELLOW_1_FIELD##"&amp;Tidtager!P33&amp;"##YELLOW_1_FIELD##"</f>
        <v>##YELLOW_1_FIELD####YELLOW_1_FIELD##</v>
      </c>
      <c r="O19" t="e">
        <f>"##YELLOW_1_FIELD##"&amp;Tidtager!#REF!&amp;"##YELLOW_1_FIELD##"</f>
        <v>#REF!</v>
      </c>
      <c r="P19" t="e">
        <f>"##YELLOW_1_FIELD##"&amp;Tidtager!#REF!&amp;"##YELLOW_1_FIELD##"</f>
        <v>#REF!</v>
      </c>
      <c r="Q19" t="str">
        <f>"##YELLOW_1_FIELD##"&amp;Tidtager!Q33&amp;"##YELLOW_1_FIELD##"</f>
        <v>##YELLOW_1_FIELD####YELLOW_1_FIELD##</v>
      </c>
      <c r="R19" t="str">
        <f>"##YELLOW_1_FIELD##"&amp;Tidtager!R33&amp;"##YELLOW_1_FIELD##"</f>
        <v>##YELLOW_1_FIELD####YELLOW_1_FIELD##</v>
      </c>
      <c r="S19" t="str">
        <f>"##YELLOW_1_FIELD##"&amp;Tidtager!S33&amp;"##YELLOW_1_FIELD##"</f>
        <v>##YELLOW_1_FIELD####YELLOW_1_FIELD##</v>
      </c>
      <c r="T19" t="str">
        <f>"##YELLOW_1_FIELD##"&amp;Tidtager!T33&amp;"##YELLOW_1_FIELD##"</f>
        <v>##YELLOW_1_FIELD####YELLOW_1_FIELD##</v>
      </c>
      <c r="U19" t="str">
        <f>"##YELLOW_1_FIELD##"&amp;Tidtager!U33&amp;"##YELLOW_1_FIELD##"</f>
        <v>##YELLOW_1_FIELD####YELLOW_1_FIELD##</v>
      </c>
      <c r="V19" t="str">
        <f>"##YELLOW_1_FIELD##"&amp;Tidtager!V33&amp;"##YELLOW_1_FIELD##"</f>
        <v>##YELLOW_1_FIELD##1##YELLOW_1_FIELD##</v>
      </c>
      <c r="W19" t="str">
        <f>"##YELLOW_1_FIELD##"&amp;Tidtager!W33&amp;"##YELLOW_1_FIELD##"</f>
        <v>##YELLOW_1_FIELD####YELLOW_1_FIELD##</v>
      </c>
      <c r="X19" t="str">
        <f>"##YELLOW_1_FIELD##"&amp;Tidtager!X33&amp;"##YELLOW_1_FIELD##"</f>
        <v>##YELLOW_1_FIELD####YELLOW_1_FIELD##</v>
      </c>
      <c r="Y19" t="str">
        <f>"##YELLOW_1_FIELD##"&amp;Tidtager!Y33&amp;"##YELLOW_1_FIELD##"</f>
        <v>##YELLOW_1_FIELD####YELLOW_1_FIELD##</v>
      </c>
      <c r="Z19" t="str">
        <f>"##YELLOW_1_FIELD##"&amp;Tidtager!Z33&amp;"##YELLOW_1_FIELD##"</f>
        <v>##YELLOW_1_FIELD##4##YELLOW_1_FIELD##</v>
      </c>
      <c r="AA19" t="str">
        <f>"##YELLOW_1_FIELD##"&amp;Tidtager!AA33&amp;"##YELLOW_1_FIELD##"</f>
        <v>##YELLOW_1_FIELD####YELLOW_1_FIELD##</v>
      </c>
      <c r="AB19" t="str">
        <f>"##YELLOW_1_FIELD##"&amp;Tidtager!AB33&amp;"##YELLOW_1_FIELD##"</f>
        <v>##YELLOW_1_FIELD####YELLOW_1_FIELD##</v>
      </c>
      <c r="AC19" t="str">
        <f>"##YELLOW_1_FIELD##"&amp;Tidtager!AC33&amp;"##YELLOW_1_FIELD##"</f>
        <v>##YELLOW_1_FIELD####YELLOW_1_FIELD##</v>
      </c>
      <c r="AD19" t="str">
        <f>"##YELLOW_1_FIELD##"&amp;Tidtager!AD33&amp;"##YELLOW_1_FIELD##"</f>
        <v>##YELLOW_1_FIELD####YELLOW_1_FIELD##</v>
      </c>
      <c r="AE19" t="str">
        <f>"##YELLOW_1_FIELD##"&amp;Tidtager!AE33&amp;"##YELLOW_1_FIELD##"</f>
        <v>##YELLOW_1_FIELD####YELLOW_1_FIELD##</v>
      </c>
      <c r="AF19" t="str">
        <f>"##YELLOW_1_FIELD##"&amp;Tidtager!AF33&amp;"##YELLOW_1_FIELD##"</f>
        <v>##YELLOW_1_FIELD####YELLOW_1_FIELD##</v>
      </c>
      <c r="AG19" t="e">
        <f>"##YELLOW_1_FIELD##"&amp;Tidtager!#REF!&amp;"##YELLOW_1_FIELD##"</f>
        <v>#REF!</v>
      </c>
      <c r="AH19" t="e">
        <f>"##YELLOW_1_FIELD##"&amp;Tidtager!#REF!&amp;"##YELLOW_1_FIELD##"</f>
        <v>#REF!</v>
      </c>
      <c r="AI19" t="str">
        <f>"##YELLOW_1_FIELD##"&amp;Tidtager!AG33&amp;"##YELLOW_1_FIELD##"</f>
        <v>##YELLOW_1_FIELD####YELLOW_1_FIELD##</v>
      </c>
      <c r="AJ19" t="str">
        <f>"##YELLOW_1_FIELD##"&amp;Tidtager!AH33&amp;"##YELLOW_1_FIELD##"</f>
        <v>##YELLOW_1_FIELD####YELLOW_1_FIELD##</v>
      </c>
      <c r="AK19" t="str">
        <f>"##YELLOW_1_FIELD##"&amp;Tidtager!AI33&amp;"##YELLOW_1_FIELD##"</f>
        <v>##YELLOW_1_FIELD####YELLOW_1_FIELD##</v>
      </c>
      <c r="AL19" t="str">
        <f>"##YELLOW_1_FIELD##"&amp;Tidtager!AJ33&amp;"##YELLOW_1_FIELD##"</f>
        <v>##YELLOW_1_FIELD####YELLOW_1_FIELD##</v>
      </c>
      <c r="AM19" t="str">
        <f>"##YELLOW_1_FIELD##"&amp;Tidtager!AK33&amp;"##YELLOW_1_FIELD##"</f>
        <v>##YELLOW_1_FIELD####YELLOW_1_FIELD##</v>
      </c>
      <c r="AN19" t="str">
        <f>"##YELLOW_1_FIELD##"&amp;Tidtager!AL33&amp;"##YELLOW_1_FIELD##"</f>
        <v>##YELLOW_1_FIELD####YELLOW_1_FIELD##</v>
      </c>
      <c r="AO19" t="str">
        <f>"##YELLOW_1_FIELD##"&amp;Tidtager!AM33&amp;"##YELLOW_1_FIELD##"</f>
        <v>##YELLOW_1_FIELD####YELLOW_1_FIELD##</v>
      </c>
      <c r="AP19" t="str">
        <f>"##YELLOW_1_FIELD##"&amp;Tidtager!AN33&amp;"##YELLOW_1_FIELD##"</f>
        <v>##YELLOW_1_FIELD##2##YELLOW_1_FIELD##</v>
      </c>
      <c r="AQ19" t="e">
        <f>"##YELLOW_1_FIELD##"&amp;Tidtager!#REF!&amp;"##YELLOW_1_FIELD##"</f>
        <v>#REF!</v>
      </c>
      <c r="AR19" t="e">
        <f>"##YELLOW_1_FIELD##"&amp;Tidtager!#REF!&amp;"##YELLOW_1_FIELD##"</f>
        <v>#REF!</v>
      </c>
      <c r="AS19" t="e">
        <f>"##YELLOW_1_FIELD##"&amp;Tidtager!#REF!&amp;"##YELLOW_1_FIELD##"</f>
        <v>#REF!</v>
      </c>
      <c r="AT19" t="e">
        <f>"##YELLOW_1_FIELD##"&amp;Tidtager!#REF!&amp;"##YELLOW_1_FIELD##"</f>
        <v>#REF!</v>
      </c>
      <c r="AU19" t="e">
        <f>"##YELLOW_1_FIELD##"&amp;Tidtager!#REF!&amp;"##YELLOW_1_FIELD##"</f>
        <v>#REF!</v>
      </c>
      <c r="AV19" t="str">
        <f>"##YELLOW_1_FIELD##"&amp;Tidtager!AQ33&amp;"##YELLOW_1_FIELD##"</f>
        <v>##YELLOW_1_FIELD## ##YELLOW_1_FIELD##</v>
      </c>
      <c r="AW19" t="str">
        <f>"##YELLOW_1_FIELD##"&amp;Tidtager!AR33&amp;"##YELLOW_1_FIELD##"</f>
        <v>##YELLOW_1_FIELD####YELLOW_1_FIELD##</v>
      </c>
      <c r="AX19" t="str">
        <f>"##YELLOW_1_FIELD##"&amp;Tidtager!AS33&amp;"##YELLOW_1_FIELD##"</f>
        <v>##YELLOW_1_FIELD####YELLOW_1_FIELD##</v>
      </c>
      <c r="AY19" t="str">
        <f>"##YELLOW_1_FIELD##"&amp;Tidtager!AT33&amp;"##YELLOW_1_FIELD##"</f>
        <v>##YELLOW_1_FIELD####YELLOW_1_FIELD##</v>
      </c>
      <c r="AZ19" t="str">
        <f>"##YELLOW_1_FIELD##"&amp;Tidtager!AU33&amp;"##YELLOW_1_FIELD##"</f>
        <v>##YELLOW_1_FIELD##Hold##YELLOW_1_FIELD##</v>
      </c>
    </row>
    <row r="20" spans="1:52" ht="12.75">
      <c r="A20" t="str">
        <f>"##YELLOW_2_FIELD##"&amp;Tidtager!C34&amp;"##YELLOW_2_FIELD##"</f>
        <v>##YELLOW_2_FIELD## ##YELLOW_2_FIELD##</v>
      </c>
      <c r="B20" t="str">
        <f>"##YELLOW_2_FIELD##"&amp;Tidtager!D34&amp;"##YELLOW_2_FIELD##"</f>
        <v>##YELLOW_2_FIELD## ##YELLOW_2_FIELD##</v>
      </c>
      <c r="C20" t="str">
        <f>"##YELLOW_2_FIELD##"&amp;Tidtager!E34&amp;"##YELLOW_2_FIELD##"</f>
        <v>##YELLOW_2_FIELD####YELLOW_2_FIELD##</v>
      </c>
      <c r="D20" t="str">
        <f>"##YELLOW_2_FIELD##"&amp;Tidtager!F34&amp;"##YELLOW_2_FIELD##"</f>
        <v>##YELLOW_2_FIELD####YELLOW_2_FIELD##</v>
      </c>
      <c r="E20" t="str">
        <f>"##YELLOW_2_FIELD##"&amp;Tidtager!G34&amp;"##YELLOW_2_FIELD##"</f>
        <v>##YELLOW_2_FIELD####YELLOW_2_FIELD##</v>
      </c>
      <c r="F20" t="str">
        <f>"##YELLOW_2_FIELD##"&amp;Tidtager!H34&amp;"##YELLOW_2_FIELD##"</f>
        <v>##YELLOW_2_FIELD####YELLOW_2_FIELD##</v>
      </c>
      <c r="G20" t="str">
        <f>"##YELLOW_2_FIELD##"&amp;Tidtager!I34&amp;"##YELLOW_2_FIELD##"</f>
        <v>##YELLOW_2_FIELD####YELLOW_2_FIELD##</v>
      </c>
      <c r="H20" t="str">
        <f>"##YELLOW_2_FIELD##"&amp;Tidtager!J34&amp;"##YELLOW_2_FIELD##"</f>
        <v>##YELLOW_2_FIELD##4##YELLOW_2_FIELD##</v>
      </c>
      <c r="I20" t="str">
        <f>"##YELLOW_2_FIELD##"&amp;Tidtager!K34&amp;"##YELLOW_2_FIELD##"</f>
        <v>##YELLOW_2_FIELD####YELLOW_2_FIELD##</v>
      </c>
      <c r="J20" t="str">
        <f>"##YELLOW_2_FIELD##"&amp;Tidtager!L34&amp;"##YELLOW_2_FIELD##"</f>
        <v>##YELLOW_2_FIELD####YELLOW_2_FIELD##</v>
      </c>
      <c r="K20" t="str">
        <f>"##YELLOW_2_FIELD##"&amp;Tidtager!M34&amp;"##YELLOW_2_FIELD##"</f>
        <v>##YELLOW_2_FIELD####YELLOW_2_FIELD##</v>
      </c>
      <c r="L20" t="str">
        <f>"##YELLOW_2_FIELD##"&amp;Tidtager!N34&amp;"##YELLOW_2_FIELD##"</f>
        <v>##YELLOW_2_FIELD####YELLOW_2_FIELD##</v>
      </c>
      <c r="M20" t="str">
        <f>"##YELLOW_2_FIELD##"&amp;Tidtager!O34&amp;"##YELLOW_2_FIELD##"</f>
        <v>##YELLOW_2_FIELD####YELLOW_2_FIELD##</v>
      </c>
      <c r="N20" t="str">
        <f>"##YELLOW_2_FIELD##"&amp;Tidtager!P34&amp;"##YELLOW_2_FIELD##"</f>
        <v>##YELLOW_2_FIELD####YELLOW_2_FIELD##</v>
      </c>
      <c r="O20" t="e">
        <f>"##YELLOW_2_FIELD##"&amp;Tidtager!#REF!&amp;"##YELLOW_2_FIELD##"</f>
        <v>#REF!</v>
      </c>
      <c r="P20" t="e">
        <f>"##YELLOW_2_FIELD##"&amp;Tidtager!#REF!&amp;"##YELLOW_2_FIELD##"</f>
        <v>#REF!</v>
      </c>
      <c r="Q20" t="str">
        <f>"##YELLOW_2_FIELD##"&amp;Tidtager!Q34&amp;"##YELLOW_2_FIELD##"</f>
        <v>##YELLOW_2_FIELD####YELLOW_2_FIELD##</v>
      </c>
      <c r="R20" t="str">
        <f>"##YELLOW_2_FIELD##"&amp;Tidtager!R34&amp;"##YELLOW_2_FIELD##"</f>
        <v>##YELLOW_2_FIELD####YELLOW_2_FIELD##</v>
      </c>
      <c r="S20" t="str">
        <f>"##YELLOW_2_FIELD##"&amp;Tidtager!S34&amp;"##YELLOW_2_FIELD##"</f>
        <v>##YELLOW_2_FIELD####YELLOW_2_FIELD##</v>
      </c>
      <c r="T20" t="str">
        <f>"##YELLOW_2_FIELD##"&amp;Tidtager!T34&amp;"##YELLOW_2_FIELD##"</f>
        <v>##YELLOW_2_FIELD####YELLOW_2_FIELD##</v>
      </c>
      <c r="U20" t="str">
        <f>"##YELLOW_2_FIELD##"&amp;Tidtager!U34&amp;"##YELLOW_2_FIELD##"</f>
        <v>##YELLOW_2_FIELD####YELLOW_2_FIELD##</v>
      </c>
      <c r="V20" t="str">
        <f>"##YELLOW_2_FIELD##"&amp;Tidtager!V34&amp;"##YELLOW_2_FIELD##"</f>
        <v>##YELLOW_2_FIELD####YELLOW_2_FIELD##</v>
      </c>
      <c r="W20" t="str">
        <f>"##YELLOW_2_FIELD##"&amp;Tidtager!W34&amp;"##YELLOW_2_FIELD##"</f>
        <v>##YELLOW_2_FIELD####YELLOW_2_FIELD##</v>
      </c>
      <c r="X20" t="str">
        <f>"##YELLOW_2_FIELD##"&amp;Tidtager!X34&amp;"##YELLOW_2_FIELD##"</f>
        <v>##YELLOW_2_FIELD##2##YELLOW_2_FIELD##</v>
      </c>
      <c r="Y20" t="str">
        <f>"##YELLOW_2_FIELD##"&amp;Tidtager!Y34&amp;"##YELLOW_2_FIELD##"</f>
        <v>##YELLOW_2_FIELD####YELLOW_2_FIELD##</v>
      </c>
      <c r="Z20" t="str">
        <f>"##YELLOW_2_FIELD##"&amp;Tidtager!Z34&amp;"##YELLOW_2_FIELD##"</f>
        <v>##YELLOW_2_FIELD####YELLOW_2_FIELD##</v>
      </c>
      <c r="AA20" t="str">
        <f>"##YELLOW_2_FIELD##"&amp;Tidtager!AA34&amp;"##YELLOW_2_FIELD##"</f>
        <v>##YELLOW_2_FIELD####YELLOW_2_FIELD##</v>
      </c>
      <c r="AB20" t="str">
        <f>"##YELLOW_2_FIELD##"&amp;Tidtager!AB34&amp;"##YELLOW_2_FIELD##"</f>
        <v>##YELLOW_2_FIELD##1##YELLOW_2_FIELD##</v>
      </c>
      <c r="AC20" t="str">
        <f>"##YELLOW_2_FIELD##"&amp;Tidtager!AC34&amp;"##YELLOW_2_FIELD##"</f>
        <v>##YELLOW_2_FIELD####YELLOW_2_FIELD##</v>
      </c>
      <c r="AD20" t="str">
        <f>"##YELLOW_2_FIELD##"&amp;Tidtager!AD34&amp;"##YELLOW_2_FIELD##"</f>
        <v>##YELLOW_2_FIELD####YELLOW_2_FIELD##</v>
      </c>
      <c r="AE20" t="str">
        <f>"##YELLOW_2_FIELD##"&amp;Tidtager!AE34&amp;"##YELLOW_2_FIELD##"</f>
        <v>##YELLOW_2_FIELD####YELLOW_2_FIELD##</v>
      </c>
      <c r="AF20" t="str">
        <f>"##YELLOW_2_FIELD##"&amp;Tidtager!AF34&amp;"##YELLOW_2_FIELD##"</f>
        <v>##YELLOW_2_FIELD####YELLOW_2_FIELD##</v>
      </c>
      <c r="AG20" t="e">
        <f>"##YELLOW_2_FIELD##"&amp;Tidtager!#REF!&amp;"##YELLOW_2_FIELD##"</f>
        <v>#REF!</v>
      </c>
      <c r="AH20" t="e">
        <f>"##YELLOW_2_FIELD##"&amp;Tidtager!#REF!&amp;"##YELLOW_2_FIELD##"</f>
        <v>#REF!</v>
      </c>
      <c r="AI20" t="str">
        <f>"##YELLOW_2_FIELD##"&amp;Tidtager!AG34&amp;"##YELLOW_2_FIELD##"</f>
        <v>##YELLOW_2_FIELD####YELLOW_2_FIELD##</v>
      </c>
      <c r="AJ20" t="str">
        <f>"##YELLOW_2_FIELD##"&amp;Tidtager!AH34&amp;"##YELLOW_2_FIELD##"</f>
        <v>##YELLOW_2_FIELD####YELLOW_2_FIELD##</v>
      </c>
      <c r="AK20" t="str">
        <f>"##YELLOW_2_FIELD##"&amp;Tidtager!AI34&amp;"##YELLOW_2_FIELD##"</f>
        <v>##YELLOW_2_FIELD####YELLOW_2_FIELD##</v>
      </c>
      <c r="AL20" t="str">
        <f>"##YELLOW_2_FIELD##"&amp;Tidtager!AJ34&amp;"##YELLOW_2_FIELD##"</f>
        <v>##YELLOW_2_FIELD####YELLOW_2_FIELD##</v>
      </c>
      <c r="AM20" t="str">
        <f>"##YELLOW_2_FIELD##"&amp;Tidtager!AK34&amp;"##YELLOW_2_FIELD##"</f>
        <v>##YELLOW_2_FIELD####YELLOW_2_FIELD##</v>
      </c>
      <c r="AN20" t="str">
        <f>"##YELLOW_2_FIELD##"&amp;Tidtager!AL34&amp;"##YELLOW_2_FIELD##"</f>
        <v>##YELLOW_2_FIELD##3##YELLOW_2_FIELD##</v>
      </c>
      <c r="AO20" t="str">
        <f>"##YELLOW_2_FIELD##"&amp;Tidtager!AM34&amp;"##YELLOW_2_FIELD##"</f>
        <v>##YELLOW_2_FIELD####YELLOW_2_FIELD##</v>
      </c>
      <c r="AP20" t="str">
        <f>"##YELLOW_2_FIELD##"&amp;Tidtager!AN34&amp;"##YELLOW_2_FIELD##"</f>
        <v>##YELLOW_2_FIELD####YELLOW_2_FIELD##</v>
      </c>
      <c r="AQ20" t="e">
        <f>"##YELLOW_2_FIELD##"&amp;Tidtager!#REF!&amp;"##YELLOW_2_FIELD##"</f>
        <v>#REF!</v>
      </c>
      <c r="AR20" t="e">
        <f>"##YELLOW_2_FIELD##"&amp;Tidtager!#REF!&amp;"##YELLOW_2_FIELD##"</f>
        <v>#REF!</v>
      </c>
      <c r="AS20" t="e">
        <f>"##YELLOW_2_FIELD##"&amp;Tidtager!#REF!&amp;"##YELLOW_2_FIELD##"</f>
        <v>#REF!</v>
      </c>
      <c r="AT20" t="e">
        <f>"##YELLOW_2_FIELD##"&amp;Tidtager!#REF!&amp;"##YELLOW_2_FIELD##"</f>
        <v>#REF!</v>
      </c>
      <c r="AU20" t="e">
        <f>"##YELLOW_2_FIELD##"&amp;Tidtager!#REF!&amp;"##YELLOW_2_FIELD##"</f>
        <v>#REF!</v>
      </c>
      <c r="AV20" t="str">
        <f>"##YELLOW_2_FIELD##"&amp;Tidtager!AQ34&amp;"##YELLOW_2_FIELD##"</f>
        <v>##YELLOW_2_FIELD## ##YELLOW_2_FIELD##</v>
      </c>
      <c r="AW20" t="str">
        <f>"##YELLOW_2_FIELD##"&amp;Tidtager!AR34&amp;"##YELLOW_2_FIELD##"</f>
        <v>##YELLOW_2_FIELD####YELLOW_2_FIELD##</v>
      </c>
      <c r="AX20" t="str">
        <f>"##YELLOW_2_FIELD##"&amp;Tidtager!AS34&amp;"##YELLOW_2_FIELD##"</f>
        <v>##YELLOW_2_FIELD####YELLOW_2_FIELD##</v>
      </c>
      <c r="AY20" t="str">
        <f>"##YELLOW_2_FIELD##"&amp;Tidtager!AT34&amp;"##YELLOW_2_FIELD##"</f>
        <v>##YELLOW_2_FIELD####YELLOW_2_FIELD##</v>
      </c>
      <c r="AZ20" t="str">
        <f>"##YELLOW_2_FIELD##"&amp;Tidtager!AU34&amp;"##YELLOW_2_FIELD##"</f>
        <v>##YELLOW_2_FIELD####YELLOW_2_FIELD##</v>
      </c>
    </row>
    <row r="21" spans="1:52" ht="12.75">
      <c r="A21" t="str">
        <f>"##YELLOW_3_FIELD##"&amp;Tidtager!C35&amp;"##YELLOW_3_FIELD##"</f>
        <v>##YELLOW_3_FIELD## ##YELLOW_3_FIELD##</v>
      </c>
      <c r="B21" t="str">
        <f>"##YELLOW_3_FIELD##"&amp;Tidtager!D35&amp;"##YELLOW_3_FIELD##"</f>
        <v>##YELLOW_3_FIELD## ##YELLOW_3_FIELD##</v>
      </c>
      <c r="C21" t="str">
        <f>"##YELLOW_3_FIELD##"&amp;Tidtager!E35&amp;"##YELLOW_3_FIELD##"</f>
        <v>##YELLOW_3_FIELD####YELLOW_3_FIELD##</v>
      </c>
      <c r="D21" t="str">
        <f>"##YELLOW_3_FIELD##"&amp;Tidtager!F35&amp;"##YELLOW_3_FIELD##"</f>
        <v>##YELLOW_3_FIELD####YELLOW_3_FIELD##</v>
      </c>
      <c r="E21" t="str">
        <f>"##YELLOW_3_FIELD##"&amp;Tidtager!G35&amp;"##YELLOW_3_FIELD##"</f>
        <v>##YELLOW_3_FIELD####YELLOW_3_FIELD##</v>
      </c>
      <c r="F21" t="str">
        <f>"##YELLOW_3_FIELD##"&amp;Tidtager!H35&amp;"##YELLOW_3_FIELD##"</f>
        <v>##YELLOW_3_FIELD####YELLOW_3_FIELD##</v>
      </c>
      <c r="G21" t="str">
        <f>"##YELLOW_3_FIELD##"&amp;Tidtager!I35&amp;"##YELLOW_3_FIELD##"</f>
        <v>##YELLOW_3_FIELD####YELLOW_3_FIELD##</v>
      </c>
      <c r="H21" t="str">
        <f>"##YELLOW_3_FIELD##"&amp;Tidtager!J35&amp;"##YELLOW_3_FIELD##"</f>
        <v>##YELLOW_3_FIELD####YELLOW_3_FIELD##</v>
      </c>
      <c r="I21" t="str">
        <f>"##YELLOW_3_FIELD##"&amp;Tidtager!K35&amp;"##YELLOW_3_FIELD##"</f>
        <v>##YELLOW_3_FIELD####YELLOW_3_FIELD##</v>
      </c>
      <c r="J21" t="str">
        <f>"##YELLOW_3_FIELD##"&amp;Tidtager!L35&amp;"##YELLOW_3_FIELD##"</f>
        <v>##YELLOW_3_FIELD####YELLOW_3_FIELD##</v>
      </c>
      <c r="K21" t="str">
        <f>"##YELLOW_3_FIELD##"&amp;Tidtager!M35&amp;"##YELLOW_3_FIELD##"</f>
        <v>##YELLOW_3_FIELD####YELLOW_3_FIELD##</v>
      </c>
      <c r="L21" t="str">
        <f>"##YELLOW_3_FIELD##"&amp;Tidtager!N35&amp;"##YELLOW_3_FIELD##"</f>
        <v>##YELLOW_3_FIELD##4##YELLOW_3_FIELD##</v>
      </c>
      <c r="M21" t="str">
        <f>"##YELLOW_3_FIELD##"&amp;Tidtager!O35&amp;"##YELLOW_3_FIELD##"</f>
        <v>##YELLOW_3_FIELD####YELLOW_3_FIELD##</v>
      </c>
      <c r="N21" t="str">
        <f>"##YELLOW_3_FIELD##"&amp;Tidtager!P35&amp;"##YELLOW_3_FIELD##"</f>
        <v>##YELLOW_3_FIELD####YELLOW_3_FIELD##</v>
      </c>
      <c r="O21" t="e">
        <f>"##YELLOW_3_FIELD##"&amp;Tidtager!#REF!&amp;"##YELLOW_3_FIELD##"</f>
        <v>#REF!</v>
      </c>
      <c r="P21" t="e">
        <f>"##YELLOW_3_FIELD##"&amp;Tidtager!#REF!&amp;"##YELLOW_3_FIELD##"</f>
        <v>#REF!</v>
      </c>
      <c r="Q21" t="str">
        <f>"##YELLOW_3_FIELD##"&amp;Tidtager!Q35&amp;"##YELLOW_3_FIELD##"</f>
        <v>##YELLOW_3_FIELD####YELLOW_3_FIELD##</v>
      </c>
      <c r="R21" t="str">
        <f>"##YELLOW_3_FIELD##"&amp;Tidtager!R35&amp;"##YELLOW_3_FIELD##"</f>
        <v>##YELLOW_3_FIELD####YELLOW_3_FIELD##</v>
      </c>
      <c r="S21" t="str">
        <f>"##YELLOW_3_FIELD##"&amp;Tidtager!S35&amp;"##YELLOW_3_FIELD##"</f>
        <v>##YELLOW_3_FIELD####YELLOW_3_FIELD##</v>
      </c>
      <c r="T21" t="str">
        <f>"##YELLOW_3_FIELD##"&amp;Tidtager!T35&amp;"##YELLOW_3_FIELD##"</f>
        <v>##YELLOW_3_FIELD##3##YELLOW_3_FIELD##</v>
      </c>
      <c r="U21" t="str">
        <f>"##YELLOW_3_FIELD##"&amp;Tidtager!U35&amp;"##YELLOW_3_FIELD##"</f>
        <v>##YELLOW_3_FIELD####YELLOW_3_FIELD##</v>
      </c>
      <c r="V21" t="str">
        <f>"##YELLOW_3_FIELD##"&amp;Tidtager!V35&amp;"##YELLOW_3_FIELD##"</f>
        <v>##YELLOW_3_FIELD####YELLOW_3_FIELD##</v>
      </c>
      <c r="W21" t="str">
        <f>"##YELLOW_3_FIELD##"&amp;Tidtager!W35&amp;"##YELLOW_3_FIELD##"</f>
        <v>##YELLOW_3_FIELD####YELLOW_3_FIELD##</v>
      </c>
      <c r="X21" t="str">
        <f>"##YELLOW_3_FIELD##"&amp;Tidtager!X35&amp;"##YELLOW_3_FIELD##"</f>
        <v>##YELLOW_3_FIELD####YELLOW_3_FIELD##</v>
      </c>
      <c r="Y21" t="str">
        <f>"##YELLOW_3_FIELD##"&amp;Tidtager!Y35&amp;"##YELLOW_3_FIELD##"</f>
        <v>##YELLOW_3_FIELD####YELLOW_3_FIELD##</v>
      </c>
      <c r="Z21" t="str">
        <f>"##YELLOW_3_FIELD##"&amp;Tidtager!Z35&amp;"##YELLOW_3_FIELD##"</f>
        <v>##YELLOW_3_FIELD####YELLOW_3_FIELD##</v>
      </c>
      <c r="AA21" t="str">
        <f>"##YELLOW_3_FIELD##"&amp;Tidtager!AA35&amp;"##YELLOW_3_FIELD##"</f>
        <v>##YELLOW_3_FIELD####YELLOW_3_FIELD##</v>
      </c>
      <c r="AB21" t="str">
        <f>"##YELLOW_3_FIELD##"&amp;Tidtager!AB35&amp;"##YELLOW_3_FIELD##"</f>
        <v>##YELLOW_3_FIELD####YELLOW_3_FIELD##</v>
      </c>
      <c r="AC21" t="str">
        <f>"##YELLOW_3_FIELD##"&amp;Tidtager!AC35&amp;"##YELLOW_3_FIELD##"</f>
        <v>##YELLOW_3_FIELD####YELLOW_3_FIELD##</v>
      </c>
      <c r="AD21" t="str">
        <f>"##YELLOW_3_FIELD##"&amp;Tidtager!AD35&amp;"##YELLOW_3_FIELD##"</f>
        <v>##YELLOW_3_FIELD####YELLOW_3_FIELD##</v>
      </c>
      <c r="AE21" t="str">
        <f>"##YELLOW_3_FIELD##"&amp;Tidtager!AE35&amp;"##YELLOW_3_FIELD##"</f>
        <v>##YELLOW_3_FIELD####YELLOW_3_FIELD##</v>
      </c>
      <c r="AF21" t="str">
        <f>"##YELLOW_3_FIELD##"&amp;Tidtager!AF35&amp;"##YELLOW_3_FIELD##"</f>
        <v>##YELLOW_3_FIELD##1##YELLOW_3_FIELD##</v>
      </c>
      <c r="AG21" t="e">
        <f>"##YELLOW_3_FIELD##"&amp;Tidtager!#REF!&amp;"##YELLOW_3_FIELD##"</f>
        <v>#REF!</v>
      </c>
      <c r="AH21" t="e">
        <f>"##YELLOW_3_FIELD##"&amp;Tidtager!#REF!&amp;"##YELLOW_3_FIELD##"</f>
        <v>#REF!</v>
      </c>
      <c r="AI21" t="str">
        <f>"##YELLOW_3_FIELD##"&amp;Tidtager!AG35&amp;"##YELLOW_3_FIELD##"</f>
        <v>##YELLOW_3_FIELD####YELLOW_3_FIELD##</v>
      </c>
      <c r="AJ21" t="str">
        <f>"##YELLOW_3_FIELD##"&amp;Tidtager!AH35&amp;"##YELLOW_3_FIELD##"</f>
        <v>##YELLOW_3_FIELD####YELLOW_3_FIELD##</v>
      </c>
      <c r="AK21" t="str">
        <f>"##YELLOW_3_FIELD##"&amp;Tidtager!AI35&amp;"##YELLOW_3_FIELD##"</f>
        <v>##YELLOW_3_FIELD####YELLOW_3_FIELD##</v>
      </c>
      <c r="AL21" t="str">
        <f>"##YELLOW_3_FIELD##"&amp;Tidtager!AJ35&amp;"##YELLOW_3_FIELD##"</f>
        <v>##YELLOW_3_FIELD##2##YELLOW_3_FIELD##</v>
      </c>
      <c r="AM21" t="str">
        <f>"##YELLOW_3_FIELD##"&amp;Tidtager!AK35&amp;"##YELLOW_3_FIELD##"</f>
        <v>##YELLOW_3_FIELD####YELLOW_3_FIELD##</v>
      </c>
      <c r="AN21" t="str">
        <f>"##YELLOW_3_FIELD##"&amp;Tidtager!AL35&amp;"##YELLOW_3_FIELD##"</f>
        <v>##YELLOW_3_FIELD####YELLOW_3_FIELD##</v>
      </c>
      <c r="AO21" t="str">
        <f>"##YELLOW_3_FIELD##"&amp;Tidtager!AM35&amp;"##YELLOW_3_FIELD##"</f>
        <v>##YELLOW_3_FIELD####YELLOW_3_FIELD##</v>
      </c>
      <c r="AP21" t="str">
        <f>"##YELLOW_3_FIELD##"&amp;Tidtager!AN35&amp;"##YELLOW_3_FIELD##"</f>
        <v>##YELLOW_3_FIELD####YELLOW_3_FIELD##</v>
      </c>
      <c r="AQ21" t="e">
        <f>"##YELLOW_3_FIELD##"&amp;Tidtager!#REF!&amp;"##YELLOW_3_FIELD##"</f>
        <v>#REF!</v>
      </c>
      <c r="AR21" t="e">
        <f>"##YELLOW_3_FIELD##"&amp;Tidtager!#REF!&amp;"##YELLOW_3_FIELD##"</f>
        <v>#REF!</v>
      </c>
      <c r="AS21" t="e">
        <f>"##YELLOW_3_FIELD##"&amp;Tidtager!#REF!&amp;"##YELLOW_3_FIELD##"</f>
        <v>#REF!</v>
      </c>
      <c r="AT21" t="e">
        <f>"##YELLOW_3_FIELD##"&amp;Tidtager!#REF!&amp;"##YELLOW_3_FIELD##"</f>
        <v>#REF!</v>
      </c>
      <c r="AU21" t="e">
        <f>"##YELLOW_3_FIELD##"&amp;Tidtager!#REF!&amp;"##YELLOW_3_FIELD##"</f>
        <v>#REF!</v>
      </c>
      <c r="AV21" t="str">
        <f>"##YELLOW_3_FIELD##"&amp;Tidtager!AQ35&amp;"##YELLOW_3_FIELD##"</f>
        <v>##YELLOW_3_FIELD## ##YELLOW_3_FIELD##</v>
      </c>
      <c r="AW21" t="str">
        <f>"##YELLOW_3_FIELD##"&amp;Tidtager!AR35&amp;"##YELLOW_3_FIELD##"</f>
        <v>##YELLOW_3_FIELD####YELLOW_3_FIELD##</v>
      </c>
      <c r="AX21" t="str">
        <f>"##YELLOW_3_FIELD##"&amp;Tidtager!AS35&amp;"##YELLOW_3_FIELD##"</f>
        <v>##YELLOW_3_FIELD####YELLOW_3_FIELD##</v>
      </c>
      <c r="AY21" t="str">
        <f>"##YELLOW_3_FIELD##"&amp;Tidtager!AT35&amp;"##YELLOW_3_FIELD##"</f>
        <v>##YELLOW_3_FIELD####YELLOW_3_FIELD##</v>
      </c>
      <c r="AZ21" t="str">
        <f>"##YELLOW_3_FIELD##"&amp;Tidtager!AU35&amp;"##YELLOW_3_FIELD##"</f>
        <v>##YELLOW_3_FIELD##Placering##YELLOW_3_FIELD##</v>
      </c>
    </row>
    <row r="22" spans="1:52" ht="12.75">
      <c r="A22" t="str">
        <f>"##YELLOW_4_FIELD##"&amp;Tidtager!C36&amp;"##YELLOW_4_FIELD##"</f>
        <v>##YELLOW_4_FIELD## ##YELLOW_4_FIELD##</v>
      </c>
      <c r="B22" t="str">
        <f>"##YELLOW_4_FIELD##"&amp;Tidtager!D36&amp;"##YELLOW_4_FIELD##"</f>
        <v>##YELLOW_4_FIELD## ##YELLOW_4_FIELD##</v>
      </c>
      <c r="C22" t="str">
        <f>"##YELLOW_4_FIELD##"&amp;Tidtager!E36&amp;"##YELLOW_4_FIELD##"</f>
        <v>##YELLOW_4_FIELD####YELLOW_4_FIELD##</v>
      </c>
      <c r="D22" t="str">
        <f>"##YELLOW_4_FIELD##"&amp;Tidtager!F36&amp;"##YELLOW_4_FIELD##"</f>
        <v>##YELLOW_4_FIELD####YELLOW_4_FIELD##</v>
      </c>
      <c r="E22" t="str">
        <f>"##YELLOW_4_FIELD##"&amp;Tidtager!G36&amp;"##YELLOW_4_FIELD##"</f>
        <v>##YELLOW_4_FIELD####YELLOW_4_FIELD##</v>
      </c>
      <c r="F22" t="str">
        <f>"##YELLOW_4_FIELD##"&amp;Tidtager!H36&amp;"##YELLOW_4_FIELD##"</f>
        <v>##YELLOW_4_FIELD####YELLOW_4_FIELD##</v>
      </c>
      <c r="G22" t="str">
        <f>"##YELLOW_4_FIELD##"&amp;Tidtager!I36&amp;"##YELLOW_4_FIELD##"</f>
        <v>##YELLOW_4_FIELD####YELLOW_4_FIELD##</v>
      </c>
      <c r="H22" t="str">
        <f>"##YELLOW_4_FIELD##"&amp;Tidtager!J36&amp;"##YELLOW_4_FIELD##"</f>
        <v>##YELLOW_4_FIELD####YELLOW_4_FIELD##</v>
      </c>
      <c r="I22" t="str">
        <f>"##YELLOW_4_FIELD##"&amp;Tidtager!K36&amp;"##YELLOW_4_FIELD##"</f>
        <v>##YELLOW_4_FIELD####YELLOW_4_FIELD##</v>
      </c>
      <c r="J22" t="str">
        <f>"##YELLOW_4_FIELD##"&amp;Tidtager!L36&amp;"##YELLOW_4_FIELD##"</f>
        <v>##YELLOW_4_FIELD####YELLOW_4_FIELD##</v>
      </c>
      <c r="K22" t="str">
        <f>"##YELLOW_4_FIELD##"&amp;Tidtager!M36&amp;"##YELLOW_4_FIELD##"</f>
        <v>##YELLOW_4_FIELD####YELLOW_4_FIELD##</v>
      </c>
      <c r="L22" t="str">
        <f>"##YELLOW_4_FIELD##"&amp;Tidtager!N36&amp;"##YELLOW_4_FIELD##"</f>
        <v>##YELLOW_4_FIELD####YELLOW_4_FIELD##</v>
      </c>
      <c r="M22" t="str">
        <f>"##YELLOW_4_FIELD##"&amp;Tidtager!O36&amp;"##YELLOW_4_FIELD##"</f>
        <v>##YELLOW_4_FIELD####YELLOW_4_FIELD##</v>
      </c>
      <c r="N22" t="str">
        <f>"##YELLOW_4_FIELD##"&amp;Tidtager!P36&amp;"##YELLOW_4_FIELD##"</f>
        <v>##YELLOW_4_FIELD##3##YELLOW_4_FIELD##</v>
      </c>
      <c r="O22" t="e">
        <f>"##YELLOW_4_FIELD##"&amp;Tidtager!#REF!&amp;"##YELLOW_4_FIELD##"</f>
        <v>#REF!</v>
      </c>
      <c r="P22" t="e">
        <f>"##YELLOW_4_FIELD##"&amp;Tidtager!#REF!&amp;"##YELLOW_4_FIELD##"</f>
        <v>#REF!</v>
      </c>
      <c r="Q22" t="str">
        <f>"##YELLOW_4_FIELD##"&amp;Tidtager!Q36&amp;"##YELLOW_4_FIELD##"</f>
        <v>##YELLOW_4_FIELD####YELLOW_4_FIELD##</v>
      </c>
      <c r="R22" t="str">
        <f>"##YELLOW_4_FIELD##"&amp;Tidtager!R36&amp;"##YELLOW_4_FIELD##"</f>
        <v>##YELLOW_4_FIELD##2##YELLOW_4_FIELD##</v>
      </c>
      <c r="S22" t="str">
        <f>"##YELLOW_4_FIELD##"&amp;Tidtager!S36&amp;"##YELLOW_4_FIELD##"</f>
        <v>##YELLOW_4_FIELD####YELLOW_4_FIELD##</v>
      </c>
      <c r="T22" t="str">
        <f>"##YELLOW_4_FIELD##"&amp;Tidtager!T36&amp;"##YELLOW_4_FIELD##"</f>
        <v>##YELLOW_4_FIELD####YELLOW_4_FIELD##</v>
      </c>
      <c r="U22" t="str">
        <f>"##YELLOW_4_FIELD##"&amp;Tidtager!U36&amp;"##YELLOW_4_FIELD##"</f>
        <v>##YELLOW_4_FIELD####YELLOW_4_FIELD##</v>
      </c>
      <c r="V22" t="str">
        <f>"##YELLOW_4_FIELD##"&amp;Tidtager!V36&amp;"##YELLOW_4_FIELD##"</f>
        <v>##YELLOW_4_FIELD####YELLOW_4_FIELD##</v>
      </c>
      <c r="W22" t="str">
        <f>"##YELLOW_4_FIELD##"&amp;Tidtager!W36&amp;"##YELLOW_4_FIELD##"</f>
        <v>##YELLOW_4_FIELD####YELLOW_4_FIELD##</v>
      </c>
      <c r="X22" t="str">
        <f>"##YELLOW_4_FIELD##"&amp;Tidtager!X36&amp;"##YELLOW_4_FIELD##"</f>
        <v>##YELLOW_4_FIELD####YELLOW_4_FIELD##</v>
      </c>
      <c r="Y22" t="str">
        <f>"##YELLOW_4_FIELD##"&amp;Tidtager!Y36&amp;"##YELLOW_4_FIELD##"</f>
        <v>##YELLOW_4_FIELD####YELLOW_4_FIELD##</v>
      </c>
      <c r="Z22" t="str">
        <f>"##YELLOW_4_FIELD##"&amp;Tidtager!Z36&amp;"##YELLOW_4_FIELD##"</f>
        <v>##YELLOW_4_FIELD####YELLOW_4_FIELD##</v>
      </c>
      <c r="AA22" t="str">
        <f>"##YELLOW_4_FIELD##"&amp;Tidtager!AA36&amp;"##YELLOW_4_FIELD##"</f>
        <v>##YELLOW_4_FIELD####YELLOW_4_FIELD##</v>
      </c>
      <c r="AB22" t="str">
        <f>"##YELLOW_4_FIELD##"&amp;Tidtager!AB36&amp;"##YELLOW_4_FIELD##"</f>
        <v>##YELLOW_4_FIELD####YELLOW_4_FIELD##</v>
      </c>
      <c r="AC22" t="str">
        <f>"##YELLOW_4_FIELD##"&amp;Tidtager!AC36&amp;"##YELLOW_4_FIELD##"</f>
        <v>##YELLOW_4_FIELD####YELLOW_4_FIELD##</v>
      </c>
      <c r="AD22" t="str">
        <f>"##YELLOW_4_FIELD##"&amp;Tidtager!AD36&amp;"##YELLOW_4_FIELD##"</f>
        <v>##YELLOW_4_FIELD##4##YELLOW_4_FIELD##</v>
      </c>
      <c r="AE22" t="str">
        <f>"##YELLOW_4_FIELD##"&amp;Tidtager!AE36&amp;"##YELLOW_4_FIELD##"</f>
        <v>##YELLOW_4_FIELD####YELLOW_4_FIELD##</v>
      </c>
      <c r="AF22" t="str">
        <f>"##YELLOW_4_FIELD##"&amp;Tidtager!AF36&amp;"##YELLOW_4_FIELD##"</f>
        <v>##YELLOW_4_FIELD####YELLOW_4_FIELD##</v>
      </c>
      <c r="AG22" t="e">
        <f>"##YELLOW_4_FIELD##"&amp;Tidtager!#REF!&amp;"##YELLOW_4_FIELD##"</f>
        <v>#REF!</v>
      </c>
      <c r="AH22" t="e">
        <f>"##YELLOW_4_FIELD##"&amp;Tidtager!#REF!&amp;"##YELLOW_4_FIELD##"</f>
        <v>#REF!</v>
      </c>
      <c r="AI22" t="str">
        <f>"##YELLOW_4_FIELD##"&amp;Tidtager!AG36&amp;"##YELLOW_4_FIELD##"</f>
        <v>##YELLOW_4_FIELD####YELLOW_4_FIELD##</v>
      </c>
      <c r="AJ22" t="str">
        <f>"##YELLOW_4_FIELD##"&amp;Tidtager!AH36&amp;"##YELLOW_4_FIELD##"</f>
        <v>##YELLOW_4_FIELD##1##YELLOW_4_FIELD##</v>
      </c>
      <c r="AK22" t="str">
        <f>"##YELLOW_4_FIELD##"&amp;Tidtager!AI36&amp;"##YELLOW_4_FIELD##"</f>
        <v>##YELLOW_4_FIELD####YELLOW_4_FIELD##</v>
      </c>
      <c r="AL22" t="str">
        <f>"##YELLOW_4_FIELD##"&amp;Tidtager!AJ36&amp;"##YELLOW_4_FIELD##"</f>
        <v>##YELLOW_4_FIELD####YELLOW_4_FIELD##</v>
      </c>
      <c r="AM22" t="str">
        <f>"##YELLOW_4_FIELD##"&amp;Tidtager!AK36&amp;"##YELLOW_4_FIELD##"</f>
        <v>##YELLOW_4_FIELD####YELLOW_4_FIELD##</v>
      </c>
      <c r="AN22" t="str">
        <f>"##YELLOW_4_FIELD##"&amp;Tidtager!AL36&amp;"##YELLOW_4_FIELD##"</f>
        <v>##YELLOW_4_FIELD####YELLOW_4_FIELD##</v>
      </c>
      <c r="AO22" t="str">
        <f>"##YELLOW_4_FIELD##"&amp;Tidtager!AM36&amp;"##YELLOW_4_FIELD##"</f>
        <v>##YELLOW_4_FIELD####YELLOW_4_FIELD##</v>
      </c>
      <c r="AP22" t="str">
        <f>"##YELLOW_4_FIELD##"&amp;Tidtager!AN36&amp;"##YELLOW_4_FIELD##"</f>
        <v>##YELLOW_4_FIELD####YELLOW_4_FIELD##</v>
      </c>
      <c r="AQ22" t="e">
        <f>"##YELLOW_4_FIELD##"&amp;Tidtager!#REF!&amp;"##YELLOW_4_FIELD##"</f>
        <v>#REF!</v>
      </c>
      <c r="AR22" t="e">
        <f>"##YELLOW_4_FIELD##"&amp;Tidtager!#REF!&amp;"##YELLOW_4_FIELD##"</f>
        <v>#REF!</v>
      </c>
      <c r="AS22" t="e">
        <f>"##YELLOW_4_FIELD##"&amp;Tidtager!#REF!&amp;"##YELLOW_4_FIELD##"</f>
        <v>#REF!</v>
      </c>
      <c r="AT22" t="e">
        <f>"##YELLOW_4_FIELD##"&amp;Tidtager!#REF!&amp;"##YELLOW_4_FIELD##"</f>
        <v>#REF!</v>
      </c>
      <c r="AU22" t="e">
        <f>"##YELLOW_4_FIELD##"&amp;Tidtager!#REF!&amp;"##YELLOW_4_FIELD##"</f>
        <v>#REF!</v>
      </c>
      <c r="AV22" t="str">
        <f>"##YELLOW_4_FIELD##"&amp;Tidtager!AQ36&amp;"##YELLOW_4_FIELD##"</f>
        <v>##YELLOW_4_FIELD## ##YELLOW_4_FIELD##</v>
      </c>
      <c r="AW22" t="str">
        <f>"##YELLOW_4_FIELD##"&amp;Tidtager!AR36&amp;"##YELLOW_4_FIELD##"</f>
        <v>##YELLOW_4_FIELD####YELLOW_4_FIELD##</v>
      </c>
      <c r="AX22" t="str">
        <f>"##YELLOW_4_FIELD##"&amp;Tidtager!AS36&amp;"##YELLOW_4_FIELD##"</f>
        <v>##YELLOW_4_FIELD####YELLOW_4_FIELD##</v>
      </c>
      <c r="AY22" t="str">
        <f>"##YELLOW_4_FIELD##"&amp;Tidtager!AT36&amp;"##YELLOW_4_FIELD##"</f>
        <v>##YELLOW_4_FIELD####YELLOW_4_FIELD##</v>
      </c>
      <c r="AZ22" t="str">
        <f>"##YELLOW_4_FIELD##"&amp;Tidtager!AU36&amp;"##YELLOW_4_FIELD##"</f>
        <v>##YELLOW_4_FIELD##2##YELLOW_4_FIELD##</v>
      </c>
    </row>
    <row r="23" spans="1:52" ht="12.75">
      <c r="A23" t="e">
        <f>"##YELLOW_5_FIELD##"&amp;Tidtager!#REF!&amp;"##YELLOW_5_FIELD##"</f>
        <v>#REF!</v>
      </c>
      <c r="B23" t="e">
        <f>"##YELLOW_5_FIELD##"&amp;Tidtager!#REF!&amp;"##YELLOW_5_FIELD##"</f>
        <v>#REF!</v>
      </c>
      <c r="C23" t="e">
        <f>"##YELLOW_5_FIELD##"&amp;Tidtager!#REF!&amp;"##YELLOW_5_FIELD##"</f>
        <v>#REF!</v>
      </c>
      <c r="D23" t="e">
        <f>"##YELLOW_5_FIELD##"&amp;Tidtager!#REF!&amp;"##YELLOW_5_FIELD##"</f>
        <v>#REF!</v>
      </c>
      <c r="E23" t="e">
        <f>"##YELLOW_5_FIELD##"&amp;Tidtager!#REF!&amp;"##YELLOW_5_FIELD##"</f>
        <v>#REF!</v>
      </c>
      <c r="F23" t="e">
        <f>"##YELLOW_5_FIELD##"&amp;Tidtager!#REF!&amp;"##YELLOW_5_FIELD##"</f>
        <v>#REF!</v>
      </c>
      <c r="G23" t="e">
        <f>"##YELLOW_5_FIELD##"&amp;Tidtager!#REF!&amp;"##YELLOW_5_FIELD##"</f>
        <v>#REF!</v>
      </c>
      <c r="H23" t="e">
        <f>"##YELLOW_5_FIELD##"&amp;Tidtager!#REF!&amp;"##YELLOW_5_FIELD##"</f>
        <v>#REF!</v>
      </c>
      <c r="I23" t="e">
        <f>"##YELLOW_5_FIELD##"&amp;Tidtager!#REF!&amp;"##YELLOW_5_FIELD##"</f>
        <v>#REF!</v>
      </c>
      <c r="J23" t="e">
        <f>"##YELLOW_5_FIELD##"&amp;Tidtager!#REF!&amp;"##YELLOW_5_FIELD##"</f>
        <v>#REF!</v>
      </c>
      <c r="K23" t="e">
        <f>"##YELLOW_5_FIELD##"&amp;Tidtager!#REF!&amp;"##YELLOW_5_FIELD##"</f>
        <v>#REF!</v>
      </c>
      <c r="L23" t="e">
        <f>"##YELLOW_5_FIELD##"&amp;Tidtager!#REF!&amp;"##YELLOW_5_FIELD##"</f>
        <v>#REF!</v>
      </c>
      <c r="M23" t="e">
        <f>"##YELLOW_5_FIELD##"&amp;Tidtager!#REF!&amp;"##YELLOW_5_FIELD##"</f>
        <v>#REF!</v>
      </c>
      <c r="N23" t="e">
        <f>"##YELLOW_5_FIELD##"&amp;Tidtager!#REF!&amp;"##YELLOW_5_FIELD##"</f>
        <v>#REF!</v>
      </c>
      <c r="O23" t="e">
        <f>"##YELLOW_5_FIELD##"&amp;Tidtager!#REF!&amp;"##YELLOW_5_FIELD##"</f>
        <v>#REF!</v>
      </c>
      <c r="P23" t="e">
        <f>"##YELLOW_5_FIELD##"&amp;Tidtager!#REF!&amp;"##YELLOW_5_FIELD##"</f>
        <v>#REF!</v>
      </c>
      <c r="Q23" t="e">
        <f>"##YELLOW_5_FIELD##"&amp;Tidtager!#REF!&amp;"##YELLOW_5_FIELD##"</f>
        <v>#REF!</v>
      </c>
      <c r="R23" t="e">
        <f>"##YELLOW_5_FIELD##"&amp;Tidtager!#REF!&amp;"##YELLOW_5_FIELD##"</f>
        <v>#REF!</v>
      </c>
      <c r="S23" t="e">
        <f>"##YELLOW_5_FIELD##"&amp;Tidtager!#REF!&amp;"##YELLOW_5_FIELD##"</f>
        <v>#REF!</v>
      </c>
      <c r="T23" t="e">
        <f>"##YELLOW_5_FIELD##"&amp;Tidtager!#REF!&amp;"##YELLOW_5_FIELD##"</f>
        <v>#REF!</v>
      </c>
      <c r="U23" t="e">
        <f>"##YELLOW_5_FIELD##"&amp;Tidtager!#REF!&amp;"##YELLOW_5_FIELD##"</f>
        <v>#REF!</v>
      </c>
      <c r="V23" t="e">
        <f>"##YELLOW_5_FIELD##"&amp;Tidtager!#REF!&amp;"##YELLOW_5_FIELD##"</f>
        <v>#REF!</v>
      </c>
      <c r="W23" t="e">
        <f>"##YELLOW_5_FIELD##"&amp;Tidtager!#REF!&amp;"##YELLOW_5_FIELD##"</f>
        <v>#REF!</v>
      </c>
      <c r="X23" t="e">
        <f>"##YELLOW_5_FIELD##"&amp;Tidtager!#REF!&amp;"##YELLOW_5_FIELD##"</f>
        <v>#REF!</v>
      </c>
      <c r="Y23" t="e">
        <f>"##YELLOW_5_FIELD##"&amp;Tidtager!#REF!&amp;"##YELLOW_5_FIELD##"</f>
        <v>#REF!</v>
      </c>
      <c r="Z23" t="e">
        <f>"##YELLOW_5_FIELD##"&amp;Tidtager!#REF!&amp;"##YELLOW_5_FIELD##"</f>
        <v>#REF!</v>
      </c>
      <c r="AA23" t="e">
        <f>"##YELLOW_5_FIELD##"&amp;Tidtager!#REF!&amp;"##YELLOW_5_FIELD##"</f>
        <v>#REF!</v>
      </c>
      <c r="AB23" t="e">
        <f>"##YELLOW_5_FIELD##"&amp;Tidtager!#REF!&amp;"##YELLOW_5_FIELD##"</f>
        <v>#REF!</v>
      </c>
      <c r="AC23" t="e">
        <f>"##YELLOW_5_FIELD##"&amp;Tidtager!#REF!&amp;"##YELLOW_5_FIELD##"</f>
        <v>#REF!</v>
      </c>
      <c r="AD23" t="e">
        <f>"##YELLOW_5_FIELD##"&amp;Tidtager!#REF!&amp;"##YELLOW_5_FIELD##"</f>
        <v>#REF!</v>
      </c>
      <c r="AE23" t="e">
        <f>"##YELLOW_5_FIELD##"&amp;Tidtager!#REF!&amp;"##YELLOW_5_FIELD##"</f>
        <v>#REF!</v>
      </c>
      <c r="AF23" t="e">
        <f>"##YELLOW_5_FIELD##"&amp;Tidtager!#REF!&amp;"##YELLOW_5_FIELD##"</f>
        <v>#REF!</v>
      </c>
      <c r="AG23" t="e">
        <f>"##YELLOW_5_FIELD##"&amp;Tidtager!#REF!&amp;"##YELLOW_5_FIELD##"</f>
        <v>#REF!</v>
      </c>
      <c r="AH23" t="e">
        <f>"##YELLOW_5_FIELD##"&amp;Tidtager!#REF!&amp;"##YELLOW_5_FIELD##"</f>
        <v>#REF!</v>
      </c>
      <c r="AI23" t="e">
        <f>"##YELLOW_5_FIELD##"&amp;Tidtager!#REF!&amp;"##YELLOW_5_FIELD##"</f>
        <v>#REF!</v>
      </c>
      <c r="AJ23" t="e">
        <f>"##YELLOW_5_FIELD##"&amp;Tidtager!#REF!&amp;"##YELLOW_5_FIELD##"</f>
        <v>#REF!</v>
      </c>
      <c r="AK23" t="e">
        <f>"##YELLOW_5_FIELD##"&amp;Tidtager!#REF!&amp;"##YELLOW_5_FIELD##"</f>
        <v>#REF!</v>
      </c>
      <c r="AL23" t="e">
        <f>"##YELLOW_5_FIELD##"&amp;Tidtager!#REF!&amp;"##YELLOW_5_FIELD##"</f>
        <v>#REF!</v>
      </c>
      <c r="AM23" t="e">
        <f>"##YELLOW_5_FIELD##"&amp;Tidtager!#REF!&amp;"##YELLOW_5_FIELD##"</f>
        <v>#REF!</v>
      </c>
      <c r="AN23" t="e">
        <f>"##YELLOW_5_FIELD##"&amp;Tidtager!#REF!&amp;"##YELLOW_5_FIELD##"</f>
        <v>#REF!</v>
      </c>
      <c r="AO23" t="e">
        <f>"##YELLOW_5_FIELD##"&amp;Tidtager!#REF!&amp;"##YELLOW_5_FIELD##"</f>
        <v>#REF!</v>
      </c>
      <c r="AP23" t="e">
        <f>"##YELLOW_5_FIELD##"&amp;Tidtager!#REF!&amp;"##YELLOW_5_FIELD##"</f>
        <v>#REF!</v>
      </c>
      <c r="AQ23" t="e">
        <f>"##YELLOW_5_FIELD##"&amp;Tidtager!#REF!&amp;"##YELLOW_5_FIELD##"</f>
        <v>#REF!</v>
      </c>
      <c r="AR23" t="e">
        <f>"##YELLOW_5_FIELD##"&amp;Tidtager!#REF!&amp;"##YELLOW_5_FIELD##"</f>
        <v>#REF!</v>
      </c>
      <c r="AS23" t="e">
        <f>"##YELLOW_5_FIELD##"&amp;Tidtager!#REF!&amp;"##YELLOW_5_FIELD##"</f>
        <v>#REF!</v>
      </c>
      <c r="AT23" t="e">
        <f>"##YELLOW_5_FIELD##"&amp;Tidtager!#REF!&amp;"##YELLOW_5_FIELD##"</f>
        <v>#REF!</v>
      </c>
      <c r="AU23" t="e">
        <f>"##YELLOW_5_FIELD##"&amp;Tidtager!#REF!&amp;"##YELLOW_5_FIELD##"</f>
        <v>#REF!</v>
      </c>
      <c r="AV23" t="e">
        <f>"##YELLOW_5_FIELD##"&amp;Tidtager!#REF!&amp;"##YELLOW_5_FIELD##"</f>
        <v>#REF!</v>
      </c>
      <c r="AW23" t="e">
        <f>"##YELLOW_5_FIELD##"&amp;Tidtager!#REF!&amp;"##YELLOW_5_FIELD##"</f>
        <v>#REF!</v>
      </c>
      <c r="AX23" t="e">
        <f>"##YELLOW_5_FIELD##"&amp;Tidtager!#REF!&amp;"##YELLOW_5_FIELD##"</f>
        <v>#REF!</v>
      </c>
      <c r="AY23" t="e">
        <f>"##YELLOW_5_FIELD##"&amp;Tidtager!#REF!&amp;"##YELLOW_5_FIELD##"</f>
        <v>#REF!</v>
      </c>
      <c r="AZ23" t="e">
        <f>"##YELLOW_5_FIELD##"&amp;Tidtager!#REF!&amp;"##YELLOW_5_FIELD##"</f>
        <v>#REF!</v>
      </c>
    </row>
    <row r="25" ht="12.75">
      <c r="A25" t="str">
        <f>"##MATCHNUMBER##"&amp;Tidtager!L5&amp;"##MATCHNUMBER##"</f>
        <v>##MATCHNUMBER## ##MATCHNUMBER##</v>
      </c>
    </row>
    <row r="26" spans="1:21" ht="12.75">
      <c r="A26" t="str">
        <f>"##RED_TEAM##"&amp;Tidtager!AV9&amp;"##RED_TEAM##"</f>
        <v>##RED_TEAM## ##RED_TEAM##</v>
      </c>
      <c r="U26" t="s">
        <v>23</v>
      </c>
    </row>
    <row r="27" ht="12.75">
      <c r="A27" t="str">
        <f>"##BLUE_TEAM##"&amp;Tidtager!AV17&amp;"##BLUE_TEAM##"</f>
        <v>##BLUE_TEAM## ##BLUE_TEAM##</v>
      </c>
    </row>
    <row r="28" ht="12.75">
      <c r="A28" t="str">
        <f>"##WHITE_TEAM##"&amp;Tidtager!AV25&amp;"##WHITE_TEAM##"</f>
        <v>##WHITE_TEAM## ##WHITE_TEAM##</v>
      </c>
    </row>
    <row r="29" ht="12.75">
      <c r="A29" t="str">
        <f>"##YELLOW_TEAM##"&amp;Tidtager!AV33&amp;"##YELLOW_TEAM##"</f>
        <v>##YELLOW_TEAM## ##YELLOW_TEAM##</v>
      </c>
    </row>
    <row r="31" spans="1:21" ht="12.75">
      <c r="A31" t="e">
        <f>"##RED_TEAM##"&amp;Tidtager!#REF!&amp;"##RED_TEAM##"</f>
        <v>#REF!</v>
      </c>
      <c r="U31" t="s">
        <v>128</v>
      </c>
    </row>
    <row r="32" ht="12.75">
      <c r="A32" t="e">
        <f>"##BLUE_TEAM##"&amp;Tidtager!#REF!&amp;"##BLUE_TEAM##"</f>
        <v>#REF!</v>
      </c>
    </row>
    <row r="33" ht="12.75">
      <c r="A33" t="e">
        <f>"##WHITE_TEAM##"&amp;Tidtager!#REF!&amp;"##WHITE_TEAM##"</f>
        <v>#REF!</v>
      </c>
    </row>
    <row r="34" ht="12.75">
      <c r="A34" t="e">
        <f>"##YELLOW_TEAM##"&amp;Tidtager!#REF!&amp;"##YELLOW_TEAM##"</f>
        <v>#REF!</v>
      </c>
    </row>
    <row r="36" spans="1:21" ht="12.75">
      <c r="A36" t="str">
        <f>"##RED_TEAM##"&amp;Tidtager!AX11&amp;"##RED_TEAM##"</f>
        <v>##RED_TEAM##3##RED_TEAM##</v>
      </c>
      <c r="U36" t="s">
        <v>151</v>
      </c>
    </row>
    <row r="37" ht="12.75">
      <c r="A37" t="str">
        <f>"##BLUE_TEAM##"&amp;Tidtager!AX19&amp;"##BLUE_TEAM##"</f>
        <v>##BLUE_TEAM##2##BLUE_TEAM##</v>
      </c>
    </row>
    <row r="38" ht="12.75">
      <c r="A38" t="str">
        <f>"##WHITE_TEAM##"&amp;Tidtager!AX28&amp;"##WHITE_TEAM##"</f>
        <v>##WHITE_TEAM####WHITE_TEAM##</v>
      </c>
    </row>
    <row r="39" ht="12.75">
      <c r="A39" t="str">
        <f>"##YELLOW_TEAM##"&amp;Tidtager!AX35&amp;"##YELLOW_TEAM##"</f>
        <v>##YELLOW_TEAM##2##YELLOW_TEAM##</v>
      </c>
    </row>
  </sheetData>
  <sheetProtection/>
  <printOptions/>
  <pageMargins left="0.7" right="0.7" top="0.75" bottom="0.75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Heatskema DT skabelon</dc:title>
  <dc:subject/>
  <dc:creator>Søren Normann Andersen</dc:creator>
  <cp:keywords/>
  <dc:description/>
  <cp:lastModifiedBy>admin</cp:lastModifiedBy>
  <cp:lastPrinted>2017-02-08T13:39:47Z</cp:lastPrinted>
  <dcterms:created xsi:type="dcterms:W3CDTF">2003-03-25T14:12:14Z</dcterms:created>
  <dcterms:modified xsi:type="dcterms:W3CDTF">2017-02-28T09:55:16Z</dcterms:modified>
  <cp:category/>
  <cp:version/>
  <cp:contentType/>
  <cp:contentStatus/>
</cp:coreProperties>
</file>